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7"/>
  <workbookPr/>
  <mc:AlternateContent xmlns:mc="http://schemas.openxmlformats.org/markup-compatibility/2006">
    <mc:Choice Requires="x15">
      <x15ac:absPath xmlns:x15ac="http://schemas.microsoft.com/office/spreadsheetml/2010/11/ac" url="https://keeleacuk.sharepoint.com/sites/SOM-SPCR/Shared Documents/Mental Health/# PHASE 2 -1.4.24-31.3.26/Commissioned call research funding/Application pack - Commissioned call/"/>
    </mc:Choice>
  </mc:AlternateContent>
  <xr:revisionPtr revIDLastSave="108" documentId="8_{80E52301-51F9-4BEB-9A59-3F3CC1249F1A}" xr6:coauthVersionLast="47" xr6:coauthVersionMax="47" xr10:uidLastSave="{FBE4C841-0CA5-4E36-B6F5-8F344DECC213}"/>
  <workbookProtection workbookAlgorithmName="SHA-512" workbookHashValue="Ary/JRYlNs9Mi07LIYfncWC0fA2JA+xh92hRUJEW/Qn2ZqL8cqz3ccW5Q50vK+vcVCwz07LS9bKbnx4f/29fbw==" workbookSaltValue="jkLV+7FH2nbjH7ucQLgMpA==" workbookSpinCount="100000" lockStructure="1"/>
  <bookViews>
    <workbookView xWindow="-120" yWindow="-120" windowWidth="29040" windowHeight="15840" firstSheet="1" activeTab="1" xr2:uid="{00000000-000D-0000-FFFF-FFFF00000000}"/>
  </bookViews>
  <sheets>
    <sheet name="Completion Guidance" sheetId="5" r:id="rId1"/>
    <sheet name="Institution &amp; Organisations" sheetId="4" r:id="rId2"/>
    <sheet name="Salaries " sheetId="1" r:id="rId3"/>
    <sheet name="Non-pay" sheetId="2" r:id="rId4"/>
    <sheet name="Hidden data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4" l="1"/>
  <c r="H41" i="2" l="1"/>
  <c r="H42" i="2"/>
  <c r="H43" i="2"/>
  <c r="H44" i="2"/>
  <c r="H45" i="2"/>
  <c r="H46" i="2"/>
  <c r="H47" i="2"/>
  <c r="H48" i="2"/>
  <c r="H49" i="2"/>
  <c r="H50" i="2"/>
  <c r="H51" i="2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A13" i="3"/>
  <c r="A14" i="3"/>
  <c r="G18" i="4"/>
  <c r="A15" i="3"/>
  <c r="A16" i="3"/>
  <c r="A17" i="3"/>
  <c r="D61" i="2"/>
  <c r="E61" i="2"/>
  <c r="F61" i="2"/>
  <c r="G61" i="2"/>
  <c r="H5" i="2"/>
  <c r="I18" i="4" s="1"/>
  <c r="C61" i="2"/>
  <c r="H60" i="1"/>
  <c r="H62" i="1" s="1"/>
  <c r="I60" i="1"/>
  <c r="I62" i="1" s="1"/>
  <c r="J60" i="1"/>
  <c r="J62" i="1" s="1"/>
  <c r="J64" i="1" s="1"/>
  <c r="K60" i="1"/>
  <c r="K62" i="1" s="1"/>
  <c r="L7" i="1"/>
  <c r="G10" i="4" s="1"/>
  <c r="H10" i="4" s="1"/>
  <c r="L5" i="1"/>
  <c r="L6" i="1"/>
  <c r="G11" i="4" s="1"/>
  <c r="H11" i="4" s="1"/>
  <c r="L8" i="1"/>
  <c r="L9" i="1"/>
  <c r="G14" i="4" s="1"/>
  <c r="H14" i="4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G60" i="1"/>
  <c r="G62" i="1" s="1"/>
  <c r="H6" i="2"/>
  <c r="I16" i="4" s="1"/>
  <c r="L15" i="2"/>
  <c r="K17" i="2"/>
  <c r="K16" i="2"/>
  <c r="L16" i="2" s="1"/>
  <c r="H23" i="2"/>
  <c r="K9" i="2"/>
  <c r="K10" i="2"/>
  <c r="K11" i="2"/>
  <c r="H8" i="2"/>
  <c r="I12" i="4" s="1"/>
  <c r="K12" i="2"/>
  <c r="K13" i="2"/>
  <c r="H9" i="2"/>
  <c r="L9" i="2" s="1"/>
  <c r="K14" i="2"/>
  <c r="L14" i="2" s="1"/>
  <c r="H7" i="2"/>
  <c r="K15" i="2"/>
  <c r="H11" i="2"/>
  <c r="H12" i="2"/>
  <c r="H13" i="2"/>
  <c r="H14" i="2"/>
  <c r="H15" i="2"/>
  <c r="H16" i="2"/>
  <c r="H17" i="2"/>
  <c r="H18" i="2"/>
  <c r="H19" i="2"/>
  <c r="H20" i="2"/>
  <c r="H21" i="2"/>
  <c r="H22" i="2"/>
  <c r="H24" i="2"/>
  <c r="H25" i="2"/>
  <c r="H26" i="2"/>
  <c r="H27" i="2"/>
  <c r="H28" i="2"/>
  <c r="D53" i="2"/>
  <c r="E53" i="2"/>
  <c r="F53" i="2"/>
  <c r="G53" i="2"/>
  <c r="H10" i="2"/>
  <c r="H29" i="2"/>
  <c r="H30" i="2"/>
  <c r="H31" i="2"/>
  <c r="H32" i="2"/>
  <c r="H33" i="2"/>
  <c r="H34" i="2"/>
  <c r="H35" i="2"/>
  <c r="H36" i="2"/>
  <c r="H37" i="2"/>
  <c r="H38" i="2"/>
  <c r="H39" i="2"/>
  <c r="H40" i="2"/>
  <c r="C53" i="2"/>
  <c r="H53" i="1"/>
  <c r="H55" i="1" s="1"/>
  <c r="I53" i="1"/>
  <c r="J53" i="1"/>
  <c r="J55" i="1" s="1"/>
  <c r="J57" i="1" s="1"/>
  <c r="K53" i="1"/>
  <c r="K55" i="1" s="1"/>
  <c r="G53" i="1"/>
  <c r="G55" i="1" s="1"/>
  <c r="G57" i="1" s="1"/>
  <c r="G12" i="4"/>
  <c r="H12" i="4" s="1"/>
  <c r="G13" i="4"/>
  <c r="H13" i="4" s="1"/>
  <c r="G15" i="4"/>
  <c r="H15" i="4" s="1"/>
  <c r="G16" i="4"/>
  <c r="H16" i="4" s="1"/>
  <c r="G17" i="4"/>
  <c r="H17" i="4" s="1"/>
  <c r="I10" i="4"/>
  <c r="I11" i="4"/>
  <c r="I8" i="4"/>
  <c r="I9" i="4"/>
  <c r="I13" i="4"/>
  <c r="I14" i="4"/>
  <c r="I15" i="4"/>
  <c r="I17" i="4"/>
  <c r="A12" i="3"/>
  <c r="A55" i="2"/>
  <c r="F8" i="4"/>
  <c r="F9" i="4"/>
  <c r="F10" i="4"/>
  <c r="F11" i="4"/>
  <c r="F12" i="4"/>
  <c r="F13" i="4"/>
  <c r="F14" i="4"/>
  <c r="F15" i="4"/>
  <c r="F16" i="4"/>
  <c r="F17" i="4"/>
  <c r="F7" i="4"/>
  <c r="G7" i="4" l="1"/>
  <c r="H7" i="4" s="1"/>
  <c r="L13" i="2"/>
  <c r="L17" i="2"/>
  <c r="G8" i="4"/>
  <c r="H8" i="4" s="1"/>
  <c r="I7" i="4"/>
  <c r="I21" i="4" s="1"/>
  <c r="L12" i="2"/>
  <c r="L11" i="2"/>
  <c r="L10" i="2"/>
  <c r="H53" i="2"/>
  <c r="I55" i="1"/>
  <c r="I57" i="1" s="1"/>
  <c r="I64" i="1"/>
  <c r="H57" i="1"/>
  <c r="H64" i="1"/>
  <c r="K64" i="1"/>
  <c r="K57" i="1"/>
  <c r="G64" i="1"/>
  <c r="L60" i="1"/>
  <c r="L62" i="1" s="1"/>
  <c r="H61" i="2"/>
  <c r="G9" i="4"/>
  <c r="H9" i="4" s="1"/>
  <c r="L53" i="1"/>
  <c r="L55" i="1" s="1"/>
  <c r="L57" i="1" s="1"/>
  <c r="H55" i="2" s="1"/>
  <c r="J16" i="4"/>
  <c r="H18" i="4"/>
  <c r="J18" i="4" s="1"/>
  <c r="J17" i="4"/>
  <c r="J15" i="4"/>
  <c r="J11" i="4"/>
  <c r="J12" i="4"/>
  <c r="J14" i="4"/>
  <c r="J10" i="4"/>
  <c r="J13" i="4"/>
  <c r="J8" i="4" l="1"/>
  <c r="L19" i="2"/>
  <c r="H57" i="2"/>
  <c r="L64" i="1"/>
  <c r="G21" i="4"/>
  <c r="J9" i="4"/>
  <c r="H21" i="4"/>
  <c r="L17" i="4"/>
  <c r="J7" i="4"/>
  <c r="L11" i="4" l="1"/>
  <c r="J21" i="4"/>
  <c r="L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Gallimore</author>
  </authors>
  <commentList>
    <comment ref="G3" authorId="0" shapeId="0" xr:uid="{8577DC5C-5FDD-4C07-85B8-F51B880BCB69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Format dd/mm/yyyy</t>
        </r>
      </text>
    </comment>
    <comment ref="G4" authorId="0" shapeId="0" xr:uid="{CFBB6D8A-5056-44B1-8BD8-68FACF61D641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Format dd/mm/yyyy</t>
        </r>
      </text>
    </comment>
    <comment ref="B7" authorId="0" shapeId="0" xr:uid="{20B7FAC8-34CF-4A39-8B7D-C57D5938A9A4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Enter name</t>
        </r>
      </text>
    </comment>
    <comment ref="D7" authorId="0" shapeId="0" xr:uid="{8548CF51-6BBA-4EAB-805D-7055E76339A2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Please enter manually (Just partner institution name)
</t>
        </r>
      </text>
    </comment>
    <comment ref="D8" authorId="0" shapeId="0" xr:uid="{00519836-0A12-49C7-9EC5-AF37650CFE53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Please enter manually (Just partner institution name)</t>
        </r>
      </text>
    </comment>
    <comment ref="H8" authorId="0" shapeId="0" xr:uid="{6837E137-F862-4152-B71E-1D0593578052}">
      <text>
        <r>
          <rPr>
            <b/>
            <sz val="9"/>
            <color indexed="81"/>
            <rFont val="Tahoma"/>
            <charset val="1"/>
          </rPr>
          <t>Stephanie Gallimore:</t>
        </r>
        <r>
          <rPr>
            <sz val="9"/>
            <color indexed="81"/>
            <rFont val="Tahoma"/>
            <charset val="1"/>
          </rPr>
          <t xml:space="preserve">
Overheads should not be included for non HEI organisations. Please delete where appropriate</t>
        </r>
      </text>
    </comment>
    <comment ref="D16" authorId="0" shapeId="0" xr:uid="{CD4FF4B2-6C93-4CDA-9E3C-3C7A88F6C9CF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Please enter manually (Just partner institution name)</t>
        </r>
      </text>
    </comment>
    <comment ref="H16" authorId="0" shapeId="0" xr:uid="{52A68758-1708-4363-BEA4-2F316CFA149D}">
      <text>
        <r>
          <rPr>
            <b/>
            <sz val="9"/>
            <color indexed="81"/>
            <rFont val="Tahoma"/>
            <charset val="1"/>
          </rPr>
          <t>Stephanie Gallimore:</t>
        </r>
        <r>
          <rPr>
            <sz val="9"/>
            <color indexed="81"/>
            <rFont val="Tahoma"/>
            <charset val="1"/>
          </rPr>
          <t xml:space="preserve">
Overheads should not be included for non HEI organisations. Please delete where appropriate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Gallimore</author>
  </authors>
  <commentList>
    <comment ref="D4" authorId="0" shapeId="0" xr:uid="{C8A6D0E1-0419-4638-AB21-A30871F36069}">
      <text>
        <r>
          <rPr>
            <sz val="11"/>
            <color theme="1"/>
            <rFont val="Calibri"/>
            <family val="2"/>
            <scheme val="minor"/>
          </rPr>
          <t xml:space="preserve">Stephanie Gallimore:
</t>
        </r>
        <r>
          <rPr>
            <b/>
            <u/>
            <sz val="11"/>
            <color theme="1"/>
            <rFont val="Calibri"/>
            <family val="2"/>
            <scheme val="minor"/>
          </rPr>
          <t>Institution derives from Summary tab.</t>
        </r>
        <r>
          <rPr>
            <b/>
            <sz val="11"/>
            <color theme="1"/>
            <rFont val="Calibri"/>
            <family val="2"/>
            <scheme val="minor"/>
          </rPr>
          <t xml:space="preserve">
Please use drop down menu to select the institution this cost links to.</t>
        </r>
      </text>
    </comment>
    <comment ref="E4" authorId="0" shapeId="0" xr:uid="{95E2B8BC-AE36-4974-8D25-79F0FFC382D7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Format dd/mm/yyyy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Gallimore</author>
  </authors>
  <commentList>
    <comment ref="A4" authorId="0" shapeId="0" xr:uid="{B72433C1-EFC4-4E68-8D2F-7D2AB01C0EE1}">
      <text>
        <r>
          <rPr>
            <b/>
            <sz val="9"/>
            <color indexed="81"/>
            <rFont val="Tahoma"/>
            <family val="2"/>
          </rPr>
          <t>Stephanie Gallimore:</t>
        </r>
        <r>
          <rPr>
            <sz val="9"/>
            <color indexed="81"/>
            <rFont val="Tahoma"/>
            <family val="2"/>
          </rPr>
          <t xml:space="preserve">
Please use the drop down menu to select a category for this cost.</t>
        </r>
      </text>
    </comment>
    <comment ref="B4" authorId="0" shapeId="0" xr:uid="{E4086C73-48C2-4A26-8934-444FCE41043E}">
      <text>
        <r>
          <rPr>
            <b/>
            <sz val="9"/>
            <color indexed="81"/>
            <rFont val="Tahoma"/>
            <family val="2"/>
          </rPr>
          <t xml:space="preserve">Stephanie Gallimore: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Institution derives from Summary tab.</t>
        </r>
        <r>
          <rPr>
            <b/>
            <sz val="9"/>
            <color indexed="81"/>
            <rFont val="Tahoma"/>
            <family val="2"/>
          </rPr>
          <t xml:space="preserve">
Please use drop down menu to select the instution this cost links to.</t>
        </r>
      </text>
    </comment>
  </commentList>
</comments>
</file>

<file path=xl/sharedStrings.xml><?xml version="1.0" encoding="utf-8"?>
<sst xmlns="http://schemas.openxmlformats.org/spreadsheetml/2006/main" count="137" uniqueCount="116">
  <si>
    <t>Complete the Institutions &amp; Organisations tab first (other tabs derive data from it)</t>
  </si>
  <si>
    <t>Please complete only the yellow cells on this tab</t>
  </si>
  <si>
    <t xml:space="preserve">Lead member and co-applicant institutions are selected from a drop down box </t>
  </si>
  <si>
    <t>External collaborators need to be entered manually</t>
  </si>
  <si>
    <t>If there is anything you need to let us know, please use the comments box</t>
  </si>
  <si>
    <t>Complete the Salaries and Non-pay tabs</t>
  </si>
  <si>
    <t>Please complete only the yellow cells on these tabs</t>
  </si>
  <si>
    <t>We have been asked to collect Database costs (e.g. CPRD) separately by NIHR - this category has been added to the non-pay drop down menu</t>
  </si>
  <si>
    <t>Please use the drop down menus to select institutions (both tabs) and categories (non-pay only)</t>
  </si>
  <si>
    <t>Please refer to the AcoRD guidance for information on recruitment costs that the School can support .</t>
  </si>
  <si>
    <t>https://www.gov.uk/government/publications/guidance-on-attributing-the-costs-of-health-and-social-care-research</t>
  </si>
  <si>
    <t>Enter costs according to the Financial Year in which they will be incurred, ie April to Mar, as this is how we report to the NIHR.</t>
  </si>
  <si>
    <t>Enter all costs as 100% and the spreadsheet will calculate what the School can pay.</t>
  </si>
  <si>
    <t>Overheads are funded at a set rate of 30% and the sheet will calculate this automatically</t>
  </si>
  <si>
    <t xml:space="preserve">Non HEI organisation costs should be costed at 100% and overheads should be deleted where appropriate in the 'Institutions &amp; Organisations' worksheet. </t>
  </si>
  <si>
    <t>Open Access costs should not be included in the application.  Budgets will be held centrally by the School.  The principal paper from each research project will be funded.</t>
  </si>
  <si>
    <t>The NIHR requires us to provide names of staff employed on projects.  If not known at time of application, please state TBC.</t>
  </si>
  <si>
    <t>https://www.nihr.ac.uk/people/</t>
  </si>
  <si>
    <t xml:space="preserve">*Not to be confused with NIHR Academy member which relate to those in receipt of SPCR </t>
  </si>
  <si>
    <t>The NIHR does not expect computer equipment to exceed £650 excluding VAT (however if specialist hardware is required the limit is £1000 excluding VAT).</t>
  </si>
  <si>
    <t>Applications should contain a budget for patient and public involvement costs (if required/relevant to the award)</t>
  </si>
  <si>
    <t>https://www.nihr.ac.uk/documents/payment-guidance-for-researchers-and-professionals/27392</t>
  </si>
  <si>
    <t xml:space="preserve">All application costings require sign off by the proposed host institution delegated finance authority prior to submission. </t>
  </si>
  <si>
    <t>If you have any issues completing the costing form, please contact the Three NIHR Research Schools' Mental Health Programme Manager</t>
  </si>
  <si>
    <t>c.ashmore@keele.ac.uk</t>
  </si>
  <si>
    <t>Claire Ashmore</t>
  </si>
  <si>
    <t>Please complete yellow cells only</t>
  </si>
  <si>
    <t>Project Title:</t>
  </si>
  <si>
    <t>Project Start Date:</t>
  </si>
  <si>
    <t>Duration (mths)</t>
  </si>
  <si>
    <t>Project End Date:</t>
  </si>
  <si>
    <t>Table 1 - Member/collaborator summary - Please fill out columns B and D</t>
  </si>
  <si>
    <t>Total Salaries</t>
  </si>
  <si>
    <t>Total Overheads</t>
  </si>
  <si>
    <t>Total Non-pay</t>
  </si>
  <si>
    <t>Total on Project</t>
  </si>
  <si>
    <t>Total Lead costs</t>
  </si>
  <si>
    <t>Lead applicant PI Name</t>
  </si>
  <si>
    <t>Lead member institution</t>
  </si>
  <si>
    <t>Co applicant 1 PI Name</t>
  </si>
  <si>
    <t>Co applicant 1 institution</t>
  </si>
  <si>
    <t>Co applicant 2 PI Name</t>
  </si>
  <si>
    <t>Co applicant 2 institution</t>
  </si>
  <si>
    <t>Co applicant 3 PI Name</t>
  </si>
  <si>
    <t>Co applicant 3 institution</t>
  </si>
  <si>
    <t>Total co-app costs</t>
  </si>
  <si>
    <t>Co applicant 4 PI Name</t>
  </si>
  <si>
    <t>Co applicant 4 institution</t>
  </si>
  <si>
    <t>Co applicant 5 PI Name</t>
  </si>
  <si>
    <t>Co applicant 5 institution</t>
  </si>
  <si>
    <t>Co applicant 6 PI Name</t>
  </si>
  <si>
    <t>Co applicant 6 institution</t>
  </si>
  <si>
    <t>Co applicant 7 PI Name</t>
  </si>
  <si>
    <t>Co applicant 7 institution</t>
  </si>
  <si>
    <t>Co applicant 8 PI Name</t>
  </si>
  <si>
    <t>Co applicant 8 institution</t>
  </si>
  <si>
    <t>External Collaborator 1 PI Name</t>
  </si>
  <si>
    <t>External Collaborator 1 institution</t>
  </si>
  <si>
    <t>Total External costs</t>
  </si>
  <si>
    <t>External Collaborator 2 PI Name</t>
  </si>
  <si>
    <t>External Collaborator 2 institution</t>
  </si>
  <si>
    <t>External Collaborator 3 PI Name</t>
  </si>
  <si>
    <t>External Collaborator 3 institution</t>
  </si>
  <si>
    <t>Project Total</t>
  </si>
  <si>
    <t>Comments:</t>
  </si>
  <si>
    <t>If there is anything you need to let us know, please use this box</t>
  </si>
  <si>
    <t>As this is NIHR funding overheads cannot be applied to non HEI organisations, including; local authorities, NHS providers and other third party organisations. 30% overheads can be applied to all HEI directly incurred and directly allocated staff costs. For non HEI organisations up to 100% of direct costs can be costed.                                                                                                                      Please remove overheads on this worksheet where they are generated but do not apply</t>
  </si>
  <si>
    <t>Staff costs</t>
  </si>
  <si>
    <t>Superseded</t>
  </si>
  <si>
    <t>FY 1</t>
  </si>
  <si>
    <t>FY 2</t>
  </si>
  <si>
    <t>Total</t>
  </si>
  <si>
    <t>Name</t>
  </si>
  <si>
    <t>Role</t>
  </si>
  <si>
    <t>Post FTE</t>
  </si>
  <si>
    <t>Institution</t>
  </si>
  <si>
    <t>Start Date For Post</t>
  </si>
  <si>
    <t>Duration (months)</t>
  </si>
  <si>
    <t>Apr 21 to Mar 22</t>
  </si>
  <si>
    <t>Apr 22 to Mar 23</t>
  </si>
  <si>
    <t>Apr 23 to Mar 24</t>
  </si>
  <si>
    <t>Apr 24 to Mar 25</t>
  </si>
  <si>
    <t>Apr 25 to Mar 26</t>
  </si>
  <si>
    <t>Total on project</t>
  </si>
  <si>
    <t>Staff costs:</t>
  </si>
  <si>
    <t>Overheads on staff posts (30%)</t>
  </si>
  <si>
    <t>Total Staff Costs:</t>
  </si>
  <si>
    <t>Subtotal staff costs</t>
  </si>
  <si>
    <t>Overheads</t>
  </si>
  <si>
    <t>Non-pay costs</t>
  </si>
  <si>
    <t>* PLEASE DO NOT INCLUDE ANY OPEN ACCESS COSTS</t>
  </si>
  <si>
    <t xml:space="preserve">   (See note on completion guidance tab)</t>
  </si>
  <si>
    <t>Category</t>
  </si>
  <si>
    <t>Non-pay by category</t>
  </si>
  <si>
    <t>Total Non-pay costs</t>
  </si>
  <si>
    <t>Grand Total:</t>
  </si>
  <si>
    <t>Sub total</t>
  </si>
  <si>
    <t>List</t>
  </si>
  <si>
    <t>Bristol</t>
  </si>
  <si>
    <t>Consultancy</t>
  </si>
  <si>
    <t>Exeter</t>
  </si>
  <si>
    <t>Consumables</t>
  </si>
  <si>
    <t>Keele</t>
  </si>
  <si>
    <t>Dissemination Activities</t>
  </si>
  <si>
    <t>Manchester</t>
  </si>
  <si>
    <t>Equipment</t>
  </si>
  <si>
    <t>Nottingham</t>
  </si>
  <si>
    <t>Patient &amp; Public Involvement</t>
  </si>
  <si>
    <t>Oxford</t>
  </si>
  <si>
    <t>Recruitment Costs</t>
  </si>
  <si>
    <t>QMUL</t>
  </si>
  <si>
    <t>Travel &amp; Subsistence</t>
  </si>
  <si>
    <t>Southampton</t>
  </si>
  <si>
    <t>Database costs</t>
  </si>
  <si>
    <t>UCL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</si>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</sst>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0;\-0;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17D0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4" xfId="0" applyBorder="1"/>
    <xf numFmtId="164" fontId="0" fillId="0" borderId="14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0" fillId="0" borderId="0" xfId="0" applyNumberFormat="1"/>
    <xf numFmtId="164" fontId="0" fillId="7" borderId="7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0" fontId="3" fillId="0" borderId="0" xfId="0" applyFont="1"/>
    <xf numFmtId="164" fontId="0" fillId="4" borderId="7" xfId="0" applyNumberFormat="1" applyFill="1" applyBorder="1" applyAlignment="1">
      <alignment horizontal="center"/>
    </xf>
    <xf numFmtId="0" fontId="4" fillId="0" borderId="0" xfId="0" applyFont="1" applyAlignment="1">
      <alignment horizontal="left"/>
    </xf>
    <xf numFmtId="164" fontId="0" fillId="4" borderId="12" xfId="0" applyNumberFormat="1" applyFill="1" applyBorder="1" applyAlignment="1">
      <alignment horizontal="center"/>
    </xf>
    <xf numFmtId="0" fontId="2" fillId="9" borderId="13" xfId="0" applyFont="1" applyFill="1" applyBorder="1"/>
    <xf numFmtId="0" fontId="2" fillId="9" borderId="13" xfId="0" applyFont="1" applyFill="1" applyBorder="1" applyAlignment="1">
      <alignment horizontal="center"/>
    </xf>
    <xf numFmtId="164" fontId="0" fillId="10" borderId="7" xfId="0" applyNumberFormat="1" applyFill="1" applyBorder="1" applyAlignment="1">
      <alignment horizontal="center"/>
    </xf>
    <xf numFmtId="0" fontId="0" fillId="5" borderId="11" xfId="0" applyFill="1" applyBorder="1" applyAlignment="1" applyProtection="1">
      <alignment wrapText="1"/>
      <protection locked="0"/>
    </xf>
    <xf numFmtId="0" fontId="0" fillId="5" borderId="7" xfId="0" applyFill="1" applyBorder="1" applyAlignment="1" applyProtection="1">
      <alignment wrapText="1"/>
      <protection locked="0"/>
    </xf>
    <xf numFmtId="0" fontId="0" fillId="5" borderId="7" xfId="0" applyFill="1" applyBorder="1" applyAlignment="1" applyProtection="1">
      <alignment horizontal="center"/>
      <protection locked="0"/>
    </xf>
    <xf numFmtId="14" fontId="0" fillId="5" borderId="7" xfId="0" applyNumberFormat="1" applyFill="1" applyBorder="1" applyAlignment="1" applyProtection="1">
      <alignment horizontal="center"/>
      <protection locked="0"/>
    </xf>
    <xf numFmtId="164" fontId="0" fillId="5" borderId="7" xfId="1" applyNumberFormat="1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wrapText="1"/>
      <protection locked="0"/>
    </xf>
    <xf numFmtId="0" fontId="0" fillId="5" borderId="12" xfId="0" applyFill="1" applyBorder="1" applyAlignment="1" applyProtection="1">
      <alignment wrapText="1"/>
      <protection locked="0"/>
    </xf>
    <xf numFmtId="0" fontId="0" fillId="5" borderId="7" xfId="0" applyFill="1" applyBorder="1" applyProtection="1">
      <protection locked="0"/>
    </xf>
    <xf numFmtId="0" fontId="0" fillId="5" borderId="7" xfId="0" applyFill="1" applyBorder="1" applyAlignment="1" applyProtection="1">
      <alignment horizontal="left"/>
      <protection locked="0"/>
    </xf>
    <xf numFmtId="164" fontId="0" fillId="5" borderId="7" xfId="0" applyNumberFormat="1" applyFill="1" applyBorder="1" applyAlignment="1" applyProtection="1">
      <alignment horizontal="center"/>
      <protection locked="0"/>
    </xf>
    <xf numFmtId="14" fontId="0" fillId="5" borderId="15" xfId="0" applyNumberFormat="1" applyFill="1" applyBorder="1" applyAlignment="1" applyProtection="1">
      <alignment horizontal="center"/>
      <protection locked="0"/>
    </xf>
    <xf numFmtId="14" fontId="0" fillId="5" borderId="14" xfId="0" applyNumberForma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0" fillId="4" borderId="16" xfId="0" applyFill="1" applyBorder="1" applyAlignment="1">
      <alignment horizontal="center" wrapText="1"/>
    </xf>
    <xf numFmtId="0" fontId="5" fillId="0" borderId="0" xfId="0" applyFont="1"/>
    <xf numFmtId="165" fontId="0" fillId="0" borderId="0" xfId="0" applyNumberFormat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5" borderId="15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1" fillId="0" borderId="0" xfId="0" applyFont="1" applyAlignment="1">
      <alignment horizontal="left" vertic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2" borderId="14" xfId="0" applyFill="1" applyBorder="1"/>
    <xf numFmtId="164" fontId="0" fillId="12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0" fillId="11" borderId="39" xfId="0" applyFill="1" applyBorder="1" applyAlignment="1">
      <alignment wrapText="1"/>
    </xf>
    <xf numFmtId="0" fontId="0" fillId="11" borderId="40" xfId="0" applyFill="1" applyBorder="1" applyAlignment="1">
      <alignment wrapText="1"/>
    </xf>
    <xf numFmtId="0" fontId="0" fillId="11" borderId="41" xfId="0" applyFill="1" applyBorder="1" applyAlignment="1">
      <alignment wrapText="1"/>
    </xf>
    <xf numFmtId="0" fontId="0" fillId="4" borderId="38" xfId="0" applyFill="1" applyBorder="1" applyAlignment="1">
      <alignment wrapText="1"/>
    </xf>
    <xf numFmtId="0" fontId="0" fillId="10" borderId="39" xfId="0" applyFill="1" applyBorder="1" applyAlignment="1">
      <alignment wrapText="1"/>
    </xf>
    <xf numFmtId="0" fontId="0" fillId="10" borderId="40" xfId="0" applyFill="1" applyBorder="1" applyAlignment="1">
      <alignment wrapText="1"/>
    </xf>
    <xf numFmtId="0" fontId="0" fillId="7" borderId="42" xfId="0" applyFill="1" applyBorder="1" applyAlignment="1">
      <alignment horizontal="center" wrapText="1"/>
    </xf>
    <xf numFmtId="0" fontId="0" fillId="7" borderId="40" xfId="0" applyFill="1" applyBorder="1" applyAlignment="1">
      <alignment horizontal="center" wrapText="1"/>
    </xf>
    <xf numFmtId="0" fontId="0" fillId="7" borderId="43" xfId="0" applyFill="1" applyBorder="1" applyAlignment="1">
      <alignment horizontal="center" wrapText="1"/>
    </xf>
    <xf numFmtId="0" fontId="0" fillId="10" borderId="39" xfId="0" applyFill="1" applyBorder="1" applyAlignment="1">
      <alignment horizontal="center" wrapText="1"/>
    </xf>
    <xf numFmtId="0" fontId="0" fillId="10" borderId="40" xfId="0" applyFill="1" applyBorder="1" applyAlignment="1">
      <alignment horizontal="center" wrapText="1"/>
    </xf>
    <xf numFmtId="0" fontId="0" fillId="10" borderId="41" xfId="0" applyFill="1" applyBorder="1" applyAlignment="1">
      <alignment horizontal="center" wrapText="1"/>
    </xf>
    <xf numFmtId="3" fontId="0" fillId="4" borderId="17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3" fontId="0" fillId="10" borderId="36" xfId="0" applyNumberFormat="1" applyFill="1" applyBorder="1" applyAlignment="1">
      <alignment horizontal="center"/>
    </xf>
    <xf numFmtId="3" fontId="0" fillId="10" borderId="20" xfId="0" applyNumberFormat="1" applyFill="1" applyBorder="1" applyAlignment="1">
      <alignment horizontal="center"/>
    </xf>
    <xf numFmtId="3" fontId="0" fillId="10" borderId="21" xfId="0" applyNumberFormat="1" applyFill="1" applyBorder="1" applyAlignment="1">
      <alignment horizontal="center"/>
    </xf>
    <xf numFmtId="3" fontId="0" fillId="10" borderId="11" xfId="0" applyNumberFormat="1" applyFill="1" applyBorder="1" applyAlignment="1">
      <alignment horizontal="center"/>
    </xf>
    <xf numFmtId="3" fontId="0" fillId="10" borderId="7" xfId="0" applyNumberFormat="1" applyFill="1" applyBorder="1" applyAlignment="1">
      <alignment horizontal="center"/>
    </xf>
    <xf numFmtId="3" fontId="0" fillId="10" borderId="22" xfId="0" applyNumberFormat="1" applyFill="1" applyBorder="1" applyAlignment="1">
      <alignment horizontal="center"/>
    </xf>
    <xf numFmtId="3" fontId="0" fillId="10" borderId="37" xfId="0" applyNumberFormat="1" applyFill="1" applyBorder="1" applyAlignment="1">
      <alignment horizontal="center"/>
    </xf>
    <xf numFmtId="3" fontId="0" fillId="10" borderId="23" xfId="0" applyNumberFormat="1" applyFill="1" applyBorder="1" applyAlignment="1">
      <alignment horizontal="center"/>
    </xf>
    <xf numFmtId="3" fontId="0" fillId="10" borderId="24" xfId="0" applyNumberFormat="1" applyFill="1" applyBorder="1" applyAlignment="1">
      <alignment horizontal="center"/>
    </xf>
    <xf numFmtId="3" fontId="0" fillId="7" borderId="19" xfId="0" applyNumberFormat="1" applyFill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8" xfId="0" applyNumberFormat="1" applyFill="1" applyBorder="1" applyAlignment="1">
      <alignment horizontal="center"/>
    </xf>
    <xf numFmtId="3" fontId="0" fillId="7" borderId="9" xfId="0" applyNumberFormat="1" applyFill="1" applyBorder="1" applyAlignment="1">
      <alignment horizontal="center"/>
    </xf>
    <xf numFmtId="3" fontId="0" fillId="7" borderId="44" xfId="0" applyNumberFormat="1" applyFill="1" applyBorder="1" applyAlignment="1">
      <alignment horizontal="center"/>
    </xf>
    <xf numFmtId="3" fontId="0" fillId="7" borderId="37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0" fontId="0" fillId="10" borderId="45" xfId="0" applyFill="1" applyBorder="1" applyAlignment="1">
      <alignment wrapText="1"/>
    </xf>
    <xf numFmtId="0" fontId="7" fillId="0" borderId="0" xfId="2" applyBorder="1" applyAlignment="1">
      <alignment horizontal="left"/>
    </xf>
    <xf numFmtId="0" fontId="3" fillId="13" borderId="9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5" borderId="46" xfId="0" applyFill="1" applyBorder="1" applyAlignment="1" applyProtection="1">
      <alignment wrapText="1"/>
      <protection locked="0"/>
    </xf>
    <xf numFmtId="0" fontId="0" fillId="5" borderId="47" xfId="0" applyFill="1" applyBorder="1" applyAlignment="1" applyProtection="1">
      <alignment wrapText="1"/>
      <protection locked="0"/>
    </xf>
    <xf numFmtId="0" fontId="0" fillId="5" borderId="48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40" xfId="0" applyFill="1" applyBorder="1" applyAlignment="1" applyProtection="1">
      <alignment wrapText="1"/>
      <protection locked="0"/>
    </xf>
    <xf numFmtId="0" fontId="0" fillId="5" borderId="41" xfId="0" applyFill="1" applyBorder="1" applyAlignment="1" applyProtection="1">
      <alignment wrapText="1"/>
      <protection locked="0"/>
    </xf>
    <xf numFmtId="0" fontId="0" fillId="5" borderId="38" xfId="0" applyFill="1" applyBorder="1" applyAlignment="1">
      <alignment wrapText="1"/>
    </xf>
    <xf numFmtId="0" fontId="0" fillId="5" borderId="39" xfId="0" applyFill="1" applyBorder="1" applyAlignment="1">
      <alignment wrapText="1"/>
    </xf>
    <xf numFmtId="0" fontId="0" fillId="5" borderId="40" xfId="0" applyFill="1" applyBorder="1" applyAlignment="1">
      <alignment wrapText="1"/>
    </xf>
    <xf numFmtId="0" fontId="0" fillId="5" borderId="45" xfId="0" applyFill="1" applyBorder="1" applyAlignment="1">
      <alignment wrapText="1"/>
    </xf>
    <xf numFmtId="0" fontId="0" fillId="5" borderId="41" xfId="0" applyFill="1" applyBorder="1" applyAlignment="1">
      <alignment wrapText="1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7" fillId="0" borderId="25" xfId="2" applyBorder="1" applyAlignment="1">
      <alignment horizontal="left"/>
    </xf>
    <xf numFmtId="0" fontId="7" fillId="0" borderId="26" xfId="2" applyBorder="1" applyAlignment="1">
      <alignment horizontal="left"/>
    </xf>
    <xf numFmtId="0" fontId="7" fillId="0" borderId="29" xfId="2" applyBorder="1" applyAlignment="1">
      <alignment horizontal="left"/>
    </xf>
    <xf numFmtId="0" fontId="3" fillId="4" borderId="33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9" xfId="0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3" fillId="4" borderId="31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/>
    </xf>
    <xf numFmtId="0" fontId="7" fillId="0" borderId="1" xfId="2" applyBorder="1" applyAlignment="1">
      <alignment horizontal="left"/>
    </xf>
    <xf numFmtId="0" fontId="7" fillId="0" borderId="2" xfId="2" applyBorder="1" applyAlignment="1">
      <alignment horizontal="left"/>
    </xf>
    <xf numFmtId="0" fontId="7" fillId="0" borderId="3" xfId="2" applyBorder="1" applyAlignment="1">
      <alignment horizontal="left"/>
    </xf>
    <xf numFmtId="0" fontId="7" fillId="0" borderId="16" xfId="2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2" fillId="8" borderId="3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left" vertical="top"/>
      <protection locked="0"/>
    </xf>
    <xf numFmtId="0" fontId="8" fillId="5" borderId="2" xfId="0" applyFont="1" applyFill="1" applyBorder="1" applyAlignment="1" applyProtection="1">
      <alignment horizontal="left" vertical="top"/>
      <protection locked="0"/>
    </xf>
    <xf numFmtId="0" fontId="8" fillId="5" borderId="3" xfId="0" applyFont="1" applyFill="1" applyBorder="1" applyAlignment="1" applyProtection="1">
      <alignment horizontal="left" vertical="top"/>
      <protection locked="0"/>
    </xf>
    <xf numFmtId="0" fontId="8" fillId="5" borderId="27" xfId="0" applyFont="1" applyFill="1" applyBorder="1" applyAlignment="1" applyProtection="1">
      <alignment horizontal="left" vertical="top"/>
      <protection locked="0"/>
    </xf>
    <xf numFmtId="0" fontId="8" fillId="5" borderId="0" xfId="0" applyFont="1" applyFill="1" applyAlignment="1" applyProtection="1">
      <alignment horizontal="left" vertical="top"/>
      <protection locked="0"/>
    </xf>
    <xf numFmtId="0" fontId="8" fillId="5" borderId="28" xfId="0" applyFont="1" applyFill="1" applyBorder="1" applyAlignment="1" applyProtection="1">
      <alignment horizontal="left" vertical="top"/>
      <protection locked="0"/>
    </xf>
    <xf numFmtId="0" fontId="8" fillId="5" borderId="4" xfId="0" applyFont="1" applyFill="1" applyBorder="1" applyAlignment="1" applyProtection="1">
      <alignment horizontal="left" vertical="top"/>
      <protection locked="0"/>
    </xf>
    <xf numFmtId="0" fontId="8" fillId="5" borderId="5" xfId="0" applyFont="1" applyFill="1" applyBorder="1" applyAlignment="1" applyProtection="1">
      <alignment horizontal="left" vertical="top"/>
      <protection locked="0"/>
    </xf>
    <xf numFmtId="0" fontId="8" fillId="5" borderId="6" xfId="0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6" fillId="0" borderId="0" xfId="0" applyFont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33">
    <dxf>
      <numFmt numFmtId="164" formatCode="&quot;£&quot;#,##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protection locked="0" hidden="0"/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4" tint="0.79998168889431442"/>
      </font>
    </dxf>
    <dxf>
      <font>
        <color theme="5" tint="0.79998168889431442"/>
      </font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8F31AF-CC1C-42B3-9A2C-663375EB604C}" name="Staffcosts" displayName="Staffcosts" ref="A4:L51" totalsRowShown="0" headerRowDxfId="29" dataDxfId="28" headerRowBorderDxfId="26" tableBorderDxfId="27" totalsRowBorderDxfId="25">
  <autoFilter ref="A4:L51" xr:uid="{5A8F31AF-CC1C-42B3-9A2C-663375EB60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9647E8B-2B8C-4F4C-9BEA-3C2E4FD80E76}" name="Name" dataDxfId="24"/>
    <tableColumn id="2" xr3:uid="{C4FB7925-C857-4F4F-8CCE-34FCD78437FE}" name="Role" dataDxfId="23"/>
    <tableColumn id="3" xr3:uid="{33F9057D-F774-4312-9DCA-13A3F0051E9D}" name="Post FTE" dataDxfId="22"/>
    <tableColumn id="4" xr3:uid="{19BF2D8D-0786-474F-B604-02CDCC41874B}" name="Institution" dataDxfId="21"/>
    <tableColumn id="5" xr3:uid="{38FBE790-BE3E-4719-8B65-679B3484AE32}" name="Start Date For Post" dataDxfId="20"/>
    <tableColumn id="6" xr3:uid="{A93E9132-C5D3-488D-981E-98F06E2CE10B}" name="Duration (months)" dataDxfId="19"/>
    <tableColumn id="7" xr3:uid="{E4EF3CD8-AE1E-4C75-A8FD-08BFD5F5C87E}" name="Apr 21 to Mar 22" dataDxfId="18" dataCellStyle="Currency"/>
    <tableColumn id="8" xr3:uid="{E875EFE9-3B3D-4FC6-A895-FDE72FD07D62}" name="Apr 22 to Mar 23" dataDxfId="17" dataCellStyle="Currency"/>
    <tableColumn id="9" xr3:uid="{53F29CB7-5480-4F95-B604-53F0E8C1B98E}" name="Apr 23 to Mar 24" dataDxfId="16" dataCellStyle="Currency"/>
    <tableColumn id="10" xr3:uid="{877ACD93-F40B-481A-B751-50AE591345B3}" name="Apr 24 to Mar 25" dataDxfId="15" dataCellStyle="Currency"/>
    <tableColumn id="12" xr3:uid="{6FC48591-5B4B-4B76-866B-D591714BB72B}" name="Apr 25 to Mar 26" dataDxfId="14" dataCellStyle="Currency"/>
    <tableColumn id="11" xr3:uid="{0F0903F8-5179-42B3-B13B-A672E0AD0988}" name="Total on project" dataDxfId="13">
      <calculatedColumnFormula>SUM(Staffcosts[[#This Row],[Apr 21 to Mar 22]:[Apr 25 to Mar 26]])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9F33D0-91CE-4652-BEA1-7383BDAFD7DE}" name="Table4" displayName="Table4" ref="A4:H51" totalsRowShown="0" headerRowDxfId="12" dataDxfId="11" headerRowBorderDxfId="9" tableBorderDxfId="10" totalsRowBorderDxfId="8">
  <autoFilter ref="A4:H51" xr:uid="{DA9F33D0-91CE-4652-BEA1-7383BDAFD7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0900AD7-CE52-4BCA-AD35-831376067A76}" name="Category" dataDxfId="7"/>
    <tableColumn id="2" xr3:uid="{65897998-A04F-4FF8-9066-E2F902559632}" name="Institution" dataDxfId="6"/>
    <tableColumn id="3" xr3:uid="{BCB1C78C-0529-429B-94D4-FD9B4E064A55}" name="Apr 21 to Mar 22" dataDxfId="5"/>
    <tableColumn id="4" xr3:uid="{FD725B18-AC97-47EA-919B-5E3565430B3A}" name="Apr 22 to Mar 23" dataDxfId="4"/>
    <tableColumn id="5" xr3:uid="{30066205-EC54-4A69-9B26-E50FBB8068EC}" name="Apr 23 to Mar 24" dataDxfId="3"/>
    <tableColumn id="6" xr3:uid="{2869722F-C32E-4C75-8A9C-6FF897AEF2E5}" name="Apr 24 to Mar 25" dataDxfId="2"/>
    <tableColumn id="7" xr3:uid="{C9C4E209-2F25-4726-946C-447374395DB8}" name="Apr 25 to Mar 26" dataDxfId="1"/>
    <tableColumn id="8" xr3:uid="{344ADC58-495A-4443-8E09-A4C384DEF919}" name="Total on project" dataDxfId="0">
      <calculatedColumnFormula>SUM(Table4[[#This Row],[Apr 21 to Mar 22]:[Apr 25 to Mar 26]])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.ashmore@keele.ac.uk" TargetMode="External"/><Relationship Id="rId2" Type="http://schemas.openxmlformats.org/officeDocument/2006/relationships/hyperlink" Target="https://www.nihr.ac.uk/people/" TargetMode="External"/><Relationship Id="rId1" Type="http://schemas.openxmlformats.org/officeDocument/2006/relationships/hyperlink" Target="https://www.gov.uk/government/publications/guidance-on-attributing-the-costs-of-health-and-social-care-research" TargetMode="External"/><Relationship Id="rId4" Type="http://schemas.openxmlformats.org/officeDocument/2006/relationships/hyperlink" Target="https://www.nihr.ac.uk/documents/payment-guidance-for-researchers-and-professionals/2739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74AF-27A7-4470-A0E9-1A7C1A8E33B3}">
  <sheetPr>
    <tabColor rgb="FF00B050"/>
  </sheetPr>
  <dimension ref="A1:R38"/>
  <sheetViews>
    <sheetView showGridLines="0" workbookViewId="0">
      <selection activeCell="V18" sqref="V18"/>
    </sheetView>
  </sheetViews>
  <sheetFormatPr defaultRowHeight="15"/>
  <cols>
    <col min="1" max="1" width="3" style="1" bestFit="1" customWidth="1"/>
    <col min="18" max="18" width="37.85546875" customWidth="1"/>
  </cols>
  <sheetData>
    <row r="1" spans="1:18" ht="15.75" thickBot="1"/>
    <row r="2" spans="1:18" ht="15.75" thickBot="1">
      <c r="A2" s="1">
        <v>1</v>
      </c>
      <c r="B2" s="108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10"/>
    </row>
    <row r="3" spans="1:18">
      <c r="B3" s="143" t="s">
        <v>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5"/>
    </row>
    <row r="4" spans="1:18">
      <c r="B4" s="143" t="s">
        <v>2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5"/>
    </row>
    <row r="5" spans="1:18">
      <c r="B5" s="143" t="s">
        <v>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5"/>
    </row>
    <row r="6" spans="1:18" ht="15.75" thickBot="1">
      <c r="B6" s="45" t="s">
        <v>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</row>
    <row r="7" spans="1:18" ht="15.75" thickBot="1"/>
    <row r="8" spans="1:18" ht="15.75" thickBot="1">
      <c r="A8" s="1">
        <v>2</v>
      </c>
      <c r="B8" s="137" t="s">
        <v>5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9"/>
    </row>
    <row r="9" spans="1:18">
      <c r="B9" s="93" t="s">
        <v>6</v>
      </c>
      <c r="C9" s="94"/>
      <c r="D9" s="94"/>
      <c r="E9" s="95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6"/>
    </row>
    <row r="10" spans="1:18" ht="15.75" thickBot="1">
      <c r="B10" s="45" t="s">
        <v>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7"/>
    </row>
    <row r="11" spans="1:18" ht="15.75" thickBot="1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  <row r="12" spans="1:18" ht="15.75" thickBot="1">
      <c r="A12" s="1">
        <v>3</v>
      </c>
      <c r="B12" s="137" t="s">
        <v>5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9"/>
    </row>
    <row r="13" spans="1:18" ht="15.75" thickBot="1">
      <c r="B13" s="140" t="s">
        <v>8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2"/>
    </row>
    <row r="14" spans="1:18" ht="15.75" thickBot="1"/>
    <row r="15" spans="1:18" ht="15.75" thickBot="1">
      <c r="A15" s="1">
        <v>4</v>
      </c>
      <c r="B15" s="108" t="s">
        <v>9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10"/>
    </row>
    <row r="16" spans="1:18" ht="15.75" thickBot="1">
      <c r="B16" s="111" t="s">
        <v>10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3"/>
    </row>
    <row r="17" spans="1:18" ht="15.75" thickBot="1"/>
    <row r="18" spans="1:18" ht="15.75" thickBot="1">
      <c r="A18" s="1">
        <v>5</v>
      </c>
      <c r="B18" s="108" t="s">
        <v>11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10"/>
    </row>
    <row r="19" spans="1:18" ht="15.75" thickBot="1"/>
    <row r="20" spans="1:18" ht="15.75" thickBot="1">
      <c r="A20" s="1">
        <v>6</v>
      </c>
      <c r="B20" s="114" t="s">
        <v>12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6"/>
    </row>
    <row r="21" spans="1:18">
      <c r="B21" s="117" t="s">
        <v>13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9"/>
    </row>
    <row r="22" spans="1:18" ht="15.75" thickBot="1">
      <c r="B22" s="120" t="s">
        <v>14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2"/>
    </row>
    <row r="23" spans="1:18" ht="15.75" thickBot="1">
      <c r="A23" s="1">
        <v>7</v>
      </c>
    </row>
    <row r="24" spans="1:18" ht="15.75" thickBot="1">
      <c r="B24" s="108" t="s">
        <v>15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</row>
    <row r="25" spans="1:18" ht="15.75" thickBot="1">
      <c r="A25" s="1">
        <v>8</v>
      </c>
    </row>
    <row r="26" spans="1:18" ht="15.75" thickBot="1">
      <c r="B26" s="125" t="s">
        <v>16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7"/>
    </row>
    <row r="27" spans="1:18">
      <c r="B27" s="128" t="s">
        <v>17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30"/>
    </row>
    <row r="28" spans="1:18" ht="15.75" thickBot="1">
      <c r="B28" s="134" t="s">
        <v>18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6"/>
    </row>
    <row r="29" spans="1:18" ht="15.75" thickBot="1">
      <c r="A29" s="1">
        <v>9</v>
      </c>
    </row>
    <row r="30" spans="1:18" ht="15.75" thickBot="1">
      <c r="B30" s="108" t="s">
        <v>19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10"/>
    </row>
    <row r="31" spans="1:18" ht="15.75" thickBot="1">
      <c r="A31" s="1">
        <v>10</v>
      </c>
    </row>
    <row r="32" spans="1:18" ht="15.75" thickBot="1">
      <c r="B32" s="114" t="s">
        <v>20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6"/>
    </row>
    <row r="33" spans="1:18" ht="15.75" thickBot="1">
      <c r="B33" s="131" t="s">
        <v>21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3"/>
    </row>
    <row r="34" spans="1:18" ht="15.75" thickBot="1">
      <c r="A34" s="1">
        <v>11</v>
      </c>
      <c r="B34" s="89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</row>
    <row r="35" spans="1:18" ht="15.75" thickBot="1">
      <c r="B35" s="108" t="s">
        <v>22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10"/>
    </row>
    <row r="36" spans="1:18" ht="15.75" thickBot="1">
      <c r="A36" s="1">
        <v>12</v>
      </c>
    </row>
    <row r="37" spans="1:18" ht="15.75" thickBot="1">
      <c r="B37" s="108" t="s">
        <v>23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10"/>
    </row>
    <row r="38" spans="1:18" ht="15.75" thickBot="1">
      <c r="B38" s="111" t="s">
        <v>24</v>
      </c>
      <c r="C38" s="112"/>
      <c r="D38" s="112"/>
      <c r="E38" s="123" t="s">
        <v>25</v>
      </c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4"/>
    </row>
  </sheetData>
  <sheetProtection algorithmName="SHA-512" hashValue="n1fc1URXRvcHrafpWGYaMkQOVeMzuzID6bQzwz1E01KV+EE2w9fMjq2uVXhZtBuWhOAp2MlZdpja1J8etYN6kg==" saltValue="gv9MTpOdUa8CGJFMxSAQXA==" spinCount="100000" sheet="1" objects="1" scenarios="1"/>
  <mergeCells count="24">
    <mergeCell ref="B12:R12"/>
    <mergeCell ref="B13:R13"/>
    <mergeCell ref="B2:R2"/>
    <mergeCell ref="B3:R3"/>
    <mergeCell ref="B5:R5"/>
    <mergeCell ref="B8:R8"/>
    <mergeCell ref="B4:R4"/>
    <mergeCell ref="B38:D38"/>
    <mergeCell ref="E38:R38"/>
    <mergeCell ref="B26:R26"/>
    <mergeCell ref="B27:R27"/>
    <mergeCell ref="B30:R30"/>
    <mergeCell ref="B32:R32"/>
    <mergeCell ref="B33:R33"/>
    <mergeCell ref="B28:R28"/>
    <mergeCell ref="B35:R35"/>
    <mergeCell ref="B24:R24"/>
    <mergeCell ref="B15:R15"/>
    <mergeCell ref="B16:R16"/>
    <mergeCell ref="B18:R18"/>
    <mergeCell ref="B37:R37"/>
    <mergeCell ref="B20:R20"/>
    <mergeCell ref="B21:R21"/>
    <mergeCell ref="B22:R22"/>
  </mergeCells>
  <hyperlinks>
    <hyperlink ref="B16" r:id="rId1" xr:uid="{E0D9FB69-3C2B-40DD-B9A3-FD79961F3DFB}"/>
    <hyperlink ref="B27" r:id="rId2" xr:uid="{0612C8AF-BFA5-4BEF-99CD-435A35D9A77B}"/>
    <hyperlink ref="B38" r:id="rId3" xr:uid="{40260162-0B13-4D3B-8A9B-BE60CC1971C6}"/>
    <hyperlink ref="B33" r:id="rId4" xr:uid="{770DF180-EFBC-44EF-B362-3881A060CE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AA15-DE19-46D3-8979-E4B17935F0D7}">
  <dimension ref="A1:L35"/>
  <sheetViews>
    <sheetView tabSelected="1" topLeftCell="A14" zoomScale="85" zoomScaleNormal="85" workbookViewId="0">
      <selection activeCell="G24" sqref="G24:J24"/>
    </sheetView>
  </sheetViews>
  <sheetFormatPr defaultRowHeight="15"/>
  <cols>
    <col min="1" max="3" width="33.5703125" customWidth="1"/>
    <col min="4" max="4" width="38.85546875" customWidth="1"/>
    <col min="5" max="5" width="2.85546875" customWidth="1"/>
    <col min="6" max="6" width="27.5703125" customWidth="1"/>
    <col min="7" max="7" width="12.7109375" bestFit="1" customWidth="1"/>
    <col min="8" max="8" width="15.7109375" style="1" bestFit="1" customWidth="1"/>
    <col min="9" max="9" width="15.28515625" style="1" bestFit="1" customWidth="1"/>
    <col min="10" max="10" width="15.42578125" style="1" bestFit="1" customWidth="1"/>
    <col min="11" max="11" width="2.42578125" style="1" customWidth="1"/>
    <col min="12" max="12" width="18" style="1" customWidth="1"/>
    <col min="13" max="13" width="18" customWidth="1"/>
    <col min="14" max="14" width="13.28515625" customWidth="1"/>
  </cols>
  <sheetData>
    <row r="1" spans="1:12" ht="6" customHeight="1"/>
    <row r="2" spans="1:12" ht="18.600000000000001" customHeight="1" thickBot="1">
      <c r="A2" s="48" t="s">
        <v>26</v>
      </c>
      <c r="B2" s="48"/>
      <c r="C2" s="48"/>
    </row>
    <row r="3" spans="1:12">
      <c r="A3" s="18" t="s">
        <v>27</v>
      </c>
      <c r="B3" s="158"/>
      <c r="C3" s="159"/>
      <c r="D3" s="160"/>
      <c r="F3" s="37" t="s">
        <v>28</v>
      </c>
      <c r="G3" s="35"/>
      <c r="I3" s="43" t="s">
        <v>29</v>
      </c>
      <c r="J3" s="44"/>
    </row>
    <row r="4" spans="1:12" ht="15.75" thickBot="1">
      <c r="B4" s="161"/>
      <c r="C4" s="162"/>
      <c r="D4" s="163"/>
      <c r="F4" s="37" t="s">
        <v>30</v>
      </c>
      <c r="G4" s="36"/>
    </row>
    <row r="5" spans="1:12" ht="15.75" thickBot="1"/>
    <row r="6" spans="1:12" ht="15.75" thickBot="1">
      <c r="A6" s="146" t="s">
        <v>31</v>
      </c>
      <c r="B6" s="147"/>
      <c r="C6" s="147"/>
      <c r="D6" s="148"/>
      <c r="G6" s="22" t="s">
        <v>32</v>
      </c>
      <c r="H6" s="23" t="s">
        <v>33</v>
      </c>
      <c r="I6" s="23" t="s">
        <v>34</v>
      </c>
      <c r="J6" s="23" t="s">
        <v>35</v>
      </c>
      <c r="L6" s="6" t="s">
        <v>36</v>
      </c>
    </row>
    <row r="7" spans="1:12" ht="15.75" thickBot="1">
      <c r="A7" s="59" t="s">
        <v>37</v>
      </c>
      <c r="B7" s="103"/>
      <c r="C7" s="59" t="s">
        <v>38</v>
      </c>
      <c r="D7" s="100"/>
      <c r="F7" s="38">
        <f t="shared" ref="F7:F18" si="0">D7</f>
        <v>0</v>
      </c>
      <c r="G7" s="68">
        <f>SUMIF(Staffcosts[Institution],'Institution &amp; Organisations'!D7,Staffcosts[Total on project])</f>
        <v>0</v>
      </c>
      <c r="H7" s="68">
        <f>G7*0.3</f>
        <v>0</v>
      </c>
      <c r="I7" s="68">
        <f>SUMIF(Table4[Institution],'Institution &amp; Organisations'!D7,Table4[Total on project])</f>
        <v>0</v>
      </c>
      <c r="J7" s="69">
        <f>SUM(G7:I7)</f>
        <v>0</v>
      </c>
      <c r="L7" s="19">
        <f>J7</f>
        <v>0</v>
      </c>
    </row>
    <row r="8" spans="1:12">
      <c r="A8" s="60" t="s">
        <v>39</v>
      </c>
      <c r="B8" s="104"/>
      <c r="C8" s="60" t="s">
        <v>40</v>
      </c>
      <c r="D8" s="97"/>
      <c r="F8" s="65">
        <f t="shared" si="0"/>
        <v>0</v>
      </c>
      <c r="G8" s="70">
        <f>SUMIF(Staffcosts[Institution],'Institution &amp; Organisations'!D8,Staffcosts[Total on project])</f>
        <v>0</v>
      </c>
      <c r="H8" s="71">
        <f t="shared" ref="H8:H18" si="1">G8*0.3</f>
        <v>0</v>
      </c>
      <c r="I8" s="71">
        <f>SUMIF(Table4[Institution],'Institution &amp; Organisations'!D8,Table4[Total on project])</f>
        <v>0</v>
      </c>
      <c r="J8" s="72">
        <f t="shared" ref="J8:J18" si="2">SUM(G8:I8)</f>
        <v>0</v>
      </c>
    </row>
    <row r="9" spans="1:12">
      <c r="A9" s="61" t="s">
        <v>41</v>
      </c>
      <c r="B9" s="105"/>
      <c r="C9" s="61" t="s">
        <v>42</v>
      </c>
      <c r="D9" s="101"/>
      <c r="F9" s="66">
        <f t="shared" si="0"/>
        <v>0</v>
      </c>
      <c r="G9" s="73">
        <f>SUMIF(Staffcosts[Institution],'Institution &amp; Organisations'!D9,Staffcosts[Total on project])</f>
        <v>0</v>
      </c>
      <c r="H9" s="74">
        <f t="shared" si="1"/>
        <v>0</v>
      </c>
      <c r="I9" s="74">
        <f>SUMIF(Table4[Institution],'Institution &amp; Organisations'!D9,Table4[Total on project])</f>
        <v>0</v>
      </c>
      <c r="J9" s="75">
        <f t="shared" si="2"/>
        <v>0</v>
      </c>
    </row>
    <row r="10" spans="1:12">
      <c r="A10" s="61" t="s">
        <v>43</v>
      </c>
      <c r="B10" s="105"/>
      <c r="C10" s="61" t="s">
        <v>44</v>
      </c>
      <c r="D10" s="101"/>
      <c r="F10" s="66">
        <f t="shared" si="0"/>
        <v>0</v>
      </c>
      <c r="G10" s="73">
        <f>SUMIF(Staffcosts[Institution],'Institution &amp; Organisations'!D10,Staffcosts[Total on project])</f>
        <v>0</v>
      </c>
      <c r="H10" s="74">
        <f t="shared" si="1"/>
        <v>0</v>
      </c>
      <c r="I10" s="74">
        <f>SUMIF(Table4[Institution],'Institution &amp; Organisations'!D10,Table4[Total on project])</f>
        <v>0</v>
      </c>
      <c r="J10" s="75">
        <f t="shared" si="2"/>
        <v>0</v>
      </c>
      <c r="L10" s="6" t="s">
        <v>45</v>
      </c>
    </row>
    <row r="11" spans="1:12">
      <c r="A11" s="61" t="s">
        <v>46</v>
      </c>
      <c r="B11" s="105"/>
      <c r="C11" s="61" t="s">
        <v>47</v>
      </c>
      <c r="D11" s="101"/>
      <c r="F11" s="66">
        <f t="shared" si="0"/>
        <v>0</v>
      </c>
      <c r="G11" s="73">
        <f>SUMIF(Staffcosts[Institution],'Institution &amp; Organisations'!D11,Staffcosts[Total on project])</f>
        <v>0</v>
      </c>
      <c r="H11" s="74">
        <f t="shared" si="1"/>
        <v>0</v>
      </c>
      <c r="I11" s="74">
        <f>SUMIF(Table4[Institution],'Institution &amp; Organisations'!D11,Table4[Total on project])</f>
        <v>0</v>
      </c>
      <c r="J11" s="75">
        <f t="shared" si="2"/>
        <v>0</v>
      </c>
      <c r="L11" s="24">
        <f>SUM(J8:J15)</f>
        <v>0</v>
      </c>
    </row>
    <row r="12" spans="1:12">
      <c r="A12" s="61" t="s">
        <v>48</v>
      </c>
      <c r="B12" s="105"/>
      <c r="C12" s="61" t="s">
        <v>49</v>
      </c>
      <c r="D12" s="101"/>
      <c r="F12" s="66">
        <f t="shared" si="0"/>
        <v>0</v>
      </c>
      <c r="G12" s="73">
        <f>SUMIF(Staffcosts[Institution],'Institution &amp; Organisations'!D12,Staffcosts[Total on project])</f>
        <v>0</v>
      </c>
      <c r="H12" s="74">
        <f t="shared" si="1"/>
        <v>0</v>
      </c>
      <c r="I12" s="74">
        <f>SUMIF(Table4[Institution],'Institution &amp; Organisations'!D12,Table4[Total on project])</f>
        <v>0</v>
      </c>
      <c r="J12" s="75">
        <f t="shared" si="2"/>
        <v>0</v>
      </c>
    </row>
    <row r="13" spans="1:12">
      <c r="A13" s="61" t="s">
        <v>50</v>
      </c>
      <c r="B13" s="105"/>
      <c r="C13" s="61" t="s">
        <v>51</v>
      </c>
      <c r="D13" s="101"/>
      <c r="F13" s="66">
        <f t="shared" si="0"/>
        <v>0</v>
      </c>
      <c r="G13" s="73">
        <f>SUMIF(Staffcosts[Institution],'Institution &amp; Organisations'!D13,Staffcosts[Total on project])</f>
        <v>0</v>
      </c>
      <c r="H13" s="74">
        <f t="shared" si="1"/>
        <v>0</v>
      </c>
      <c r="I13" s="74">
        <f>SUMIF(Table4[Institution],'Institution &amp; Organisations'!D13,Table4[Total on project])</f>
        <v>0</v>
      </c>
      <c r="J13" s="75">
        <f t="shared" si="2"/>
        <v>0</v>
      </c>
    </row>
    <row r="14" spans="1:12">
      <c r="A14" s="61" t="s">
        <v>52</v>
      </c>
      <c r="B14" s="105"/>
      <c r="C14" s="61" t="s">
        <v>53</v>
      </c>
      <c r="D14" s="101"/>
      <c r="F14" s="66">
        <f t="shared" si="0"/>
        <v>0</v>
      </c>
      <c r="G14" s="73">
        <f>SUMIF(Staffcosts[Institution],'Institution &amp; Organisations'!D14,Staffcosts[Total on project])</f>
        <v>0</v>
      </c>
      <c r="H14" s="74">
        <f t="shared" si="1"/>
        <v>0</v>
      </c>
      <c r="I14" s="74">
        <f>SUMIF(Table4[Institution],'Institution &amp; Organisations'!D14,Table4[Total on project])</f>
        <v>0</v>
      </c>
      <c r="J14" s="75">
        <f t="shared" si="2"/>
        <v>0</v>
      </c>
    </row>
    <row r="15" spans="1:12" ht="15.75" thickBot="1">
      <c r="A15" s="88" t="s">
        <v>54</v>
      </c>
      <c r="B15" s="106"/>
      <c r="C15" s="88" t="s">
        <v>55</v>
      </c>
      <c r="D15" s="102"/>
      <c r="F15" s="67">
        <f t="shared" si="0"/>
        <v>0</v>
      </c>
      <c r="G15" s="76">
        <f>SUMIF(Staffcosts[Institution],'Institution &amp; Organisations'!D15,Staffcosts[Total on project])</f>
        <v>0</v>
      </c>
      <c r="H15" s="77">
        <f t="shared" si="1"/>
        <v>0</v>
      </c>
      <c r="I15" s="77">
        <f>SUMIF(Table4[Institution],'Institution &amp; Organisations'!D15,Table4[Total on project])</f>
        <v>0</v>
      </c>
      <c r="J15" s="78">
        <f t="shared" si="2"/>
        <v>0</v>
      </c>
    </row>
    <row r="16" spans="1:12">
      <c r="A16" s="56" t="s">
        <v>56</v>
      </c>
      <c r="B16" s="104"/>
      <c r="C16" s="56" t="s">
        <v>57</v>
      </c>
      <c r="D16" s="97"/>
      <c r="F16" s="62">
        <f t="shared" si="0"/>
        <v>0</v>
      </c>
      <c r="G16" s="79">
        <f>SUMIF(Staffcosts[Institution],'Institution &amp; Organisations'!D16,Staffcosts[Total on project])</f>
        <v>0</v>
      </c>
      <c r="H16" s="80">
        <f t="shared" si="1"/>
        <v>0</v>
      </c>
      <c r="I16" s="80">
        <f>SUMIF(Table4[Institution],'Institution &amp; Organisations'!D16,Table4[Total on project])</f>
        <v>0</v>
      </c>
      <c r="J16" s="81">
        <f t="shared" si="2"/>
        <v>0</v>
      </c>
      <c r="L16" s="6" t="s">
        <v>58</v>
      </c>
    </row>
    <row r="17" spans="1:12">
      <c r="A17" s="57" t="s">
        <v>59</v>
      </c>
      <c r="B17" s="105"/>
      <c r="C17" s="57" t="s">
        <v>60</v>
      </c>
      <c r="D17" s="98"/>
      <c r="F17" s="63">
        <f t="shared" si="0"/>
        <v>0</v>
      </c>
      <c r="G17" s="82">
        <f>SUMIF(Staffcosts[Institution],'Institution &amp; Organisations'!D17,Staffcosts[Total on project])</f>
        <v>0</v>
      </c>
      <c r="H17" s="83">
        <f t="shared" si="1"/>
        <v>0</v>
      </c>
      <c r="I17" s="83">
        <f>SUMIF(Table4[Institution],'Institution &amp; Organisations'!D17,Table4[Total on project])</f>
        <v>0</v>
      </c>
      <c r="J17" s="84">
        <f t="shared" si="2"/>
        <v>0</v>
      </c>
      <c r="L17" s="9">
        <f>SUM(J16:J18)</f>
        <v>0</v>
      </c>
    </row>
    <row r="18" spans="1:12" ht="15.75" thickBot="1">
      <c r="A18" s="58" t="s">
        <v>61</v>
      </c>
      <c r="B18" s="107"/>
      <c r="C18" s="58" t="s">
        <v>62</v>
      </c>
      <c r="D18" s="99"/>
      <c r="F18" s="64">
        <f t="shared" si="0"/>
        <v>0</v>
      </c>
      <c r="G18" s="85">
        <f>SUMIF(Staffcosts[Institution],'Institution &amp; Organisations'!D18,Staffcosts[Total on project])</f>
        <v>0</v>
      </c>
      <c r="H18" s="86">
        <f t="shared" si="1"/>
        <v>0</v>
      </c>
      <c r="I18" s="86">
        <f>SUMIF(Table4[Institution],'Institution &amp; Organisations'!D18,Table4[Total on project])</f>
        <v>0</v>
      </c>
      <c r="J18" s="87">
        <f t="shared" si="2"/>
        <v>0</v>
      </c>
      <c r="L18"/>
    </row>
    <row r="20" spans="1:12">
      <c r="G20" s="15" t="s">
        <v>32</v>
      </c>
      <c r="H20" s="16" t="s">
        <v>33</v>
      </c>
      <c r="I20" s="16" t="s">
        <v>34</v>
      </c>
      <c r="J20" s="16" t="s">
        <v>63</v>
      </c>
    </row>
    <row r="21" spans="1:12">
      <c r="G21" s="17">
        <f>ROUND(SUM(G7:G18),0)</f>
        <v>0</v>
      </c>
      <c r="H21" s="17">
        <f>ROUND(SUM(H7:H18),0)</f>
        <v>0</v>
      </c>
      <c r="I21" s="17">
        <f>ROUND(SUM(I7:I18),0)</f>
        <v>0</v>
      </c>
      <c r="J21" s="17">
        <f>ROUND(SUM(J7:J18),0)</f>
        <v>0</v>
      </c>
    </row>
    <row r="22" spans="1:12" ht="15.75" thickBot="1">
      <c r="A22" s="18" t="s">
        <v>64</v>
      </c>
      <c r="B22" s="18"/>
      <c r="C22" s="18"/>
    </row>
    <row r="23" spans="1:12">
      <c r="A23" s="149" t="s">
        <v>65</v>
      </c>
      <c r="B23" s="150"/>
      <c r="C23" s="150"/>
      <c r="D23" s="151"/>
      <c r="H23"/>
      <c r="I23"/>
      <c r="J23"/>
      <c r="K23"/>
      <c r="L23"/>
    </row>
    <row r="24" spans="1:12" ht="409.5" customHeight="1">
      <c r="A24" s="152"/>
      <c r="B24" s="153"/>
      <c r="C24" s="153"/>
      <c r="D24" s="154"/>
      <c r="G24" s="166" t="s">
        <v>66</v>
      </c>
      <c r="H24" s="166"/>
      <c r="I24" s="166"/>
      <c r="J24" s="166"/>
      <c r="K24"/>
      <c r="L24"/>
    </row>
    <row r="25" spans="1:12">
      <c r="A25" s="152"/>
      <c r="B25" s="153"/>
      <c r="C25" s="153"/>
      <c r="D25" s="154"/>
      <c r="H25"/>
      <c r="I25"/>
      <c r="J25"/>
      <c r="K25"/>
      <c r="L25"/>
    </row>
    <row r="26" spans="1:12">
      <c r="A26" s="152"/>
      <c r="B26" s="153"/>
      <c r="C26" s="153"/>
      <c r="D26" s="154"/>
      <c r="H26"/>
      <c r="I26"/>
      <c r="J26"/>
      <c r="K26"/>
      <c r="L26"/>
    </row>
    <row r="27" spans="1:12">
      <c r="A27" s="152"/>
      <c r="B27" s="153"/>
      <c r="C27" s="153"/>
      <c r="D27" s="154"/>
      <c r="H27"/>
      <c r="I27"/>
      <c r="J27"/>
      <c r="K27"/>
      <c r="L27"/>
    </row>
    <row r="28" spans="1:12">
      <c r="A28" s="152"/>
      <c r="B28" s="153"/>
      <c r="C28" s="153"/>
      <c r="D28" s="154"/>
      <c r="H28"/>
      <c r="I28"/>
      <c r="J28"/>
      <c r="K28"/>
      <c r="L28"/>
    </row>
    <row r="29" spans="1:12">
      <c r="A29" s="152"/>
      <c r="B29" s="153"/>
      <c r="C29" s="153"/>
      <c r="D29" s="154"/>
      <c r="H29"/>
      <c r="I29"/>
      <c r="J29"/>
      <c r="K29"/>
      <c r="L29"/>
    </row>
    <row r="30" spans="1:12" ht="15.75" thickBot="1">
      <c r="A30" s="155"/>
      <c r="B30" s="156"/>
      <c r="C30" s="156"/>
      <c r="D30" s="157"/>
      <c r="H30"/>
      <c r="I30"/>
      <c r="J30"/>
      <c r="K30"/>
      <c r="L30"/>
    </row>
    <row r="31" spans="1:12">
      <c r="H31"/>
      <c r="I31"/>
      <c r="J31"/>
      <c r="K31"/>
      <c r="L31"/>
    </row>
    <row r="32" spans="1:12">
      <c r="H32"/>
      <c r="I32"/>
      <c r="J32"/>
      <c r="K32"/>
      <c r="L32"/>
    </row>
    <row r="33" customFormat="1"/>
    <row r="34" customFormat="1"/>
    <row r="35" customFormat="1"/>
  </sheetData>
  <mergeCells count="4">
    <mergeCell ref="A6:D6"/>
    <mergeCell ref="A23:D30"/>
    <mergeCell ref="B3:D4"/>
    <mergeCell ref="G24:J24"/>
  </mergeCells>
  <phoneticPr fontId="6" type="noConversion"/>
  <conditionalFormatting sqref="F7">
    <cfRule type="cellIs" dxfId="32" priority="1" operator="equal">
      <formula>0</formula>
    </cfRule>
  </conditionalFormatting>
  <conditionalFormatting sqref="F8:F15">
    <cfRule type="cellIs" dxfId="31" priority="3" operator="equal">
      <formula>0</formula>
    </cfRule>
  </conditionalFormatting>
  <conditionalFormatting sqref="F16:F18">
    <cfRule type="cellIs" dxfId="30" priority="2" operator="equal">
      <formula>0</formula>
    </cfRule>
  </conditionalFormatting>
  <dataValidations count="3">
    <dataValidation type="date" operator="lessThan" allowBlank="1" showInputMessage="1" showErrorMessage="1" sqref="G4" xr:uid="{2F108093-71F7-450B-9510-AC177FB7CD13}">
      <formula1>46113</formula1>
    </dataValidation>
    <dataValidation type="date" operator="greaterThan" allowBlank="1" showInputMessage="1" showErrorMessage="1" sqref="G3" xr:uid="{DFFAF68E-11EF-4863-A7D6-31EDEBEA6BC0}">
      <formula1>45382</formula1>
    </dataValidation>
    <dataValidation type="whole" operator="lessThan" allowBlank="1" showInputMessage="1" showErrorMessage="1" sqref="J3" xr:uid="{8F890FB2-1DC7-4077-AF9B-BDEE380CD4AE}">
      <formula1>25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zoomScale="80" zoomScaleNormal="80" workbookViewId="0">
      <selection activeCell="F5" sqref="F5"/>
    </sheetView>
  </sheetViews>
  <sheetFormatPr defaultRowHeight="15"/>
  <cols>
    <col min="1" max="1" width="29.28515625" customWidth="1"/>
    <col min="2" max="2" width="44" customWidth="1"/>
    <col min="3" max="3" width="13.42578125" customWidth="1"/>
    <col min="4" max="4" width="32.28515625" customWidth="1"/>
    <col min="5" max="5" width="18.140625" bestFit="1" customWidth="1"/>
    <col min="6" max="6" width="12" customWidth="1"/>
    <col min="7" max="9" width="12.7109375" style="1" hidden="1" customWidth="1"/>
    <col min="10" max="11" width="12.7109375" style="1" customWidth="1"/>
    <col min="12" max="12" width="18" customWidth="1"/>
    <col min="13" max="13" width="13.28515625" customWidth="1"/>
    <col min="16" max="16" width="15.7109375" bestFit="1" customWidth="1"/>
  </cols>
  <sheetData>
    <row r="1" spans="1:12" ht="6" customHeight="1"/>
    <row r="2" spans="1:12">
      <c r="A2" s="164" t="s">
        <v>67</v>
      </c>
      <c r="B2" s="164"/>
      <c r="C2" s="164"/>
      <c r="D2" s="164"/>
      <c r="E2" s="164"/>
      <c r="F2" s="164"/>
      <c r="G2" s="54" t="s">
        <v>68</v>
      </c>
      <c r="H2" s="54" t="s">
        <v>68</v>
      </c>
      <c r="I2" s="54" t="s">
        <v>68</v>
      </c>
      <c r="J2" s="54" t="s">
        <v>69</v>
      </c>
      <c r="K2" s="54" t="s">
        <v>70</v>
      </c>
      <c r="L2" s="54" t="s">
        <v>71</v>
      </c>
    </row>
    <row r="4" spans="1:12" s="10" customFormat="1" ht="30">
      <c r="A4" s="13" t="s">
        <v>72</v>
      </c>
      <c r="B4" s="14" t="s">
        <v>73</v>
      </c>
      <c r="C4" s="11" t="s">
        <v>74</v>
      </c>
      <c r="D4" s="11" t="s">
        <v>75</v>
      </c>
      <c r="E4" s="11" t="s">
        <v>76</v>
      </c>
      <c r="F4" s="11" t="s">
        <v>77</v>
      </c>
      <c r="G4" s="11" t="s">
        <v>78</v>
      </c>
      <c r="H4" s="11" t="s">
        <v>79</v>
      </c>
      <c r="I4" s="90" t="s">
        <v>80</v>
      </c>
      <c r="J4" s="90" t="s">
        <v>81</v>
      </c>
      <c r="K4" s="91" t="s">
        <v>82</v>
      </c>
      <c r="L4" s="12" t="s">
        <v>83</v>
      </c>
    </row>
    <row r="5" spans="1:12">
      <c r="A5" s="25"/>
      <c r="B5" s="26"/>
      <c r="C5" s="27"/>
      <c r="D5" s="27"/>
      <c r="E5" s="28"/>
      <c r="F5" s="27"/>
      <c r="G5" s="29">
        <v>0</v>
      </c>
      <c r="H5" s="29">
        <v>0</v>
      </c>
      <c r="I5" s="29">
        <v>0</v>
      </c>
      <c r="J5" s="29">
        <v>2000</v>
      </c>
      <c r="K5" s="29">
        <v>0</v>
      </c>
      <c r="L5" s="21">
        <f>SUM(Staffcosts[[#This Row],[Apr 21 to Mar 22]:[Apr 25 to Mar 26]])</f>
        <v>2000</v>
      </c>
    </row>
    <row r="6" spans="1:12">
      <c r="A6" s="25"/>
      <c r="B6" s="26"/>
      <c r="C6" s="27"/>
      <c r="D6" s="27"/>
      <c r="E6" s="28"/>
      <c r="F6" s="27"/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1">
        <f>SUM(Staffcosts[[#This Row],[Apr 21 to Mar 22]:[Apr 25 to Mar 26]])</f>
        <v>0</v>
      </c>
    </row>
    <row r="7" spans="1:12">
      <c r="A7" s="25"/>
      <c r="B7" s="26"/>
      <c r="C7" s="27"/>
      <c r="D7" s="27"/>
      <c r="E7" s="28"/>
      <c r="F7" s="27"/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1">
        <f>SUM(Staffcosts[[#This Row],[Apr 21 to Mar 22]:[Apr 25 to Mar 26]])</f>
        <v>0</v>
      </c>
    </row>
    <row r="8" spans="1:12">
      <c r="A8" s="25"/>
      <c r="B8" s="26"/>
      <c r="C8" s="27"/>
      <c r="D8" s="27"/>
      <c r="E8" s="28"/>
      <c r="F8" s="27"/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1">
        <f>SUM(Staffcosts[[#This Row],[Apr 21 to Mar 22]:[Apr 25 to Mar 26]])</f>
        <v>0</v>
      </c>
    </row>
    <row r="9" spans="1:12">
      <c r="A9" s="25"/>
      <c r="B9" s="26"/>
      <c r="C9" s="27"/>
      <c r="D9" s="27"/>
      <c r="E9" s="28"/>
      <c r="F9" s="27"/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1">
        <f>SUM(Staffcosts[[#This Row],[Apr 21 to Mar 22]:[Apr 25 to Mar 26]])</f>
        <v>0</v>
      </c>
    </row>
    <row r="10" spans="1:12">
      <c r="A10" s="25"/>
      <c r="B10" s="26"/>
      <c r="C10" s="27"/>
      <c r="D10" s="27"/>
      <c r="E10" s="28"/>
      <c r="F10" s="27"/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1">
        <f>SUM(Staffcosts[[#This Row],[Apr 21 to Mar 22]:[Apr 25 to Mar 26]])</f>
        <v>0</v>
      </c>
    </row>
    <row r="11" spans="1:12">
      <c r="A11" s="25"/>
      <c r="B11" s="26"/>
      <c r="C11" s="27"/>
      <c r="D11" s="27"/>
      <c r="E11" s="28"/>
      <c r="F11" s="27"/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1">
        <f>SUM(Staffcosts[[#This Row],[Apr 21 to Mar 22]:[Apr 25 to Mar 26]])</f>
        <v>0</v>
      </c>
    </row>
    <row r="12" spans="1:12">
      <c r="A12" s="30"/>
      <c r="B12" s="31"/>
      <c r="C12" s="27"/>
      <c r="D12" s="27"/>
      <c r="E12" s="28"/>
      <c r="F12" s="27"/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1">
        <f>SUM(Staffcosts[[#This Row],[Apr 21 to Mar 22]:[Apr 25 to Mar 26]])</f>
        <v>0</v>
      </c>
    </row>
    <row r="13" spans="1:12">
      <c r="A13" s="30"/>
      <c r="B13" s="31"/>
      <c r="C13" s="27"/>
      <c r="D13" s="27"/>
      <c r="E13" s="28"/>
      <c r="F13" s="27"/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1">
        <f>SUM(Staffcosts[[#This Row],[Apr 21 to Mar 22]:[Apr 25 to Mar 26]])</f>
        <v>0</v>
      </c>
    </row>
    <row r="14" spans="1:12">
      <c r="A14" s="30"/>
      <c r="B14" s="31"/>
      <c r="C14" s="27"/>
      <c r="D14" s="27"/>
      <c r="E14" s="28"/>
      <c r="F14" s="27"/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1">
        <f>SUM(Staffcosts[[#This Row],[Apr 21 to Mar 22]:[Apr 25 to Mar 26]])</f>
        <v>0</v>
      </c>
    </row>
    <row r="15" spans="1:12">
      <c r="A15" s="30"/>
      <c r="B15" s="31"/>
      <c r="C15" s="27"/>
      <c r="D15" s="27"/>
      <c r="E15" s="28"/>
      <c r="F15" s="27"/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1">
        <f>SUM(Staffcosts[[#This Row],[Apr 21 to Mar 22]:[Apr 25 to Mar 26]])</f>
        <v>0</v>
      </c>
    </row>
    <row r="16" spans="1:12">
      <c r="A16" s="30"/>
      <c r="B16" s="31"/>
      <c r="C16" s="27"/>
      <c r="D16" s="27"/>
      <c r="E16" s="28"/>
      <c r="F16" s="27"/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1">
        <f>SUM(Staffcosts[[#This Row],[Apr 21 to Mar 22]:[Apr 25 to Mar 26]])</f>
        <v>0</v>
      </c>
    </row>
    <row r="17" spans="1:12">
      <c r="A17" s="30"/>
      <c r="B17" s="31"/>
      <c r="C17" s="27"/>
      <c r="D17" s="27"/>
      <c r="E17" s="28"/>
      <c r="F17" s="27"/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1">
        <f>SUM(Staffcosts[[#This Row],[Apr 21 to Mar 22]:[Apr 25 to Mar 26]])</f>
        <v>0</v>
      </c>
    </row>
    <row r="18" spans="1:12">
      <c r="A18" s="30"/>
      <c r="B18" s="31"/>
      <c r="C18" s="27"/>
      <c r="D18" s="27"/>
      <c r="E18" s="28"/>
      <c r="F18" s="27"/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1">
        <f>SUM(Staffcosts[[#This Row],[Apr 21 to Mar 22]:[Apr 25 to Mar 26]])</f>
        <v>0</v>
      </c>
    </row>
    <row r="19" spans="1:12">
      <c r="A19" s="25"/>
      <c r="B19" s="26"/>
      <c r="C19" s="27"/>
      <c r="D19" s="27"/>
      <c r="E19" s="28"/>
      <c r="F19" s="27"/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1">
        <f>SUM(Staffcosts[[#This Row],[Apr 21 to Mar 22]:[Apr 25 to Mar 26]])</f>
        <v>0</v>
      </c>
    </row>
    <row r="20" spans="1:12">
      <c r="A20" s="25"/>
      <c r="B20" s="26"/>
      <c r="C20" s="27"/>
      <c r="D20" s="27"/>
      <c r="E20" s="28"/>
      <c r="F20" s="27"/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1">
        <f>SUM(Staffcosts[[#This Row],[Apr 21 to Mar 22]:[Apr 25 to Mar 26]])</f>
        <v>0</v>
      </c>
    </row>
    <row r="21" spans="1:12">
      <c r="A21" s="25"/>
      <c r="B21" s="26"/>
      <c r="C21" s="32"/>
      <c r="D21" s="32"/>
      <c r="E21" s="28"/>
      <c r="F21" s="27"/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1">
        <f>SUM(Staffcosts[[#This Row],[Apr 21 to Mar 22]:[Apr 25 to Mar 26]])</f>
        <v>0</v>
      </c>
    </row>
    <row r="22" spans="1:12">
      <c r="A22" s="25"/>
      <c r="B22" s="26"/>
      <c r="C22" s="32"/>
      <c r="D22" s="32"/>
      <c r="E22" s="28"/>
      <c r="F22" s="27"/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1">
        <f>SUM(Staffcosts[[#This Row],[Apr 21 to Mar 22]:[Apr 25 to Mar 26]])</f>
        <v>0</v>
      </c>
    </row>
    <row r="23" spans="1:12">
      <c r="A23" s="25"/>
      <c r="B23" s="26"/>
      <c r="C23" s="32"/>
      <c r="D23" s="32"/>
      <c r="E23" s="28"/>
      <c r="F23" s="27"/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1">
        <f>SUM(Staffcosts[[#This Row],[Apr 21 to Mar 22]:[Apr 25 to Mar 26]])</f>
        <v>0</v>
      </c>
    </row>
    <row r="24" spans="1:12">
      <c r="A24" s="25"/>
      <c r="B24" s="26"/>
      <c r="C24" s="32"/>
      <c r="D24" s="32"/>
      <c r="E24" s="28"/>
      <c r="F24" s="27"/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1">
        <f>SUM(Staffcosts[[#This Row],[Apr 21 to Mar 22]:[Apr 25 to Mar 26]])</f>
        <v>0</v>
      </c>
    </row>
    <row r="25" spans="1:12">
      <c r="A25" s="25"/>
      <c r="B25" s="26"/>
      <c r="C25" s="32"/>
      <c r="D25" s="32"/>
      <c r="E25" s="28"/>
      <c r="F25" s="27"/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1">
        <f>SUM(Staffcosts[[#This Row],[Apr 21 to Mar 22]:[Apr 25 to Mar 26]])</f>
        <v>0</v>
      </c>
    </row>
    <row r="26" spans="1:12">
      <c r="A26" s="25"/>
      <c r="B26" s="26"/>
      <c r="C26" s="32"/>
      <c r="D26" s="32"/>
      <c r="E26" s="28"/>
      <c r="F26" s="27"/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1">
        <f>SUM(Staffcosts[[#This Row],[Apr 21 to Mar 22]:[Apr 25 to Mar 26]])</f>
        <v>0</v>
      </c>
    </row>
    <row r="27" spans="1:12">
      <c r="A27" s="25"/>
      <c r="B27" s="26"/>
      <c r="C27" s="32"/>
      <c r="D27" s="32"/>
      <c r="E27" s="28"/>
      <c r="F27" s="27"/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1">
        <f>SUM(Staffcosts[[#This Row],[Apr 21 to Mar 22]:[Apr 25 to Mar 26]])</f>
        <v>0</v>
      </c>
    </row>
    <row r="28" spans="1:12">
      <c r="A28" s="25"/>
      <c r="B28" s="26"/>
      <c r="C28" s="32"/>
      <c r="D28" s="32"/>
      <c r="E28" s="28"/>
      <c r="F28" s="27"/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1">
        <f>SUM(Staffcosts[[#This Row],[Apr 21 to Mar 22]:[Apr 25 to Mar 26]])</f>
        <v>0</v>
      </c>
    </row>
    <row r="29" spans="1:12">
      <c r="A29" s="25"/>
      <c r="B29" s="26"/>
      <c r="C29" s="32"/>
      <c r="D29" s="32"/>
      <c r="E29" s="28"/>
      <c r="F29" s="27"/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1">
        <f>SUM(Staffcosts[[#This Row],[Apr 21 to Mar 22]:[Apr 25 to Mar 26]])</f>
        <v>0</v>
      </c>
    </row>
    <row r="30" spans="1:12">
      <c r="A30" s="25"/>
      <c r="B30" s="26"/>
      <c r="C30" s="32"/>
      <c r="D30" s="32"/>
      <c r="E30" s="28"/>
      <c r="F30" s="27"/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1">
        <f>SUM(Staffcosts[[#This Row],[Apr 21 to Mar 22]:[Apr 25 to Mar 26]])</f>
        <v>0</v>
      </c>
    </row>
    <row r="31" spans="1:12">
      <c r="A31" s="25"/>
      <c r="B31" s="26"/>
      <c r="C31" s="32"/>
      <c r="D31" s="32"/>
      <c r="E31" s="28"/>
      <c r="F31" s="27"/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1">
        <f>SUM(Staffcosts[[#This Row],[Apr 21 to Mar 22]:[Apr 25 to Mar 26]])</f>
        <v>0</v>
      </c>
    </row>
    <row r="32" spans="1:12">
      <c r="A32" s="25"/>
      <c r="B32" s="26"/>
      <c r="C32" s="32"/>
      <c r="D32" s="32"/>
      <c r="E32" s="28"/>
      <c r="F32" s="27"/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1">
        <f>SUM(Staffcosts[[#This Row],[Apr 21 to Mar 22]:[Apr 25 to Mar 26]])</f>
        <v>0</v>
      </c>
    </row>
    <row r="33" spans="1:12">
      <c r="A33" s="25"/>
      <c r="B33" s="26"/>
      <c r="C33" s="32"/>
      <c r="D33" s="32"/>
      <c r="E33" s="28"/>
      <c r="F33" s="27"/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1">
        <f>SUM(Staffcosts[[#This Row],[Apr 21 to Mar 22]:[Apr 25 to Mar 26]])</f>
        <v>0</v>
      </c>
    </row>
    <row r="34" spans="1:12">
      <c r="A34" s="25"/>
      <c r="B34" s="26"/>
      <c r="C34" s="32"/>
      <c r="D34" s="32"/>
      <c r="E34" s="28"/>
      <c r="F34" s="27"/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1">
        <f>SUM(Staffcosts[[#This Row],[Apr 21 to Mar 22]:[Apr 25 to Mar 26]])</f>
        <v>0</v>
      </c>
    </row>
    <row r="35" spans="1:12">
      <c r="A35" s="25"/>
      <c r="B35" s="26"/>
      <c r="C35" s="32"/>
      <c r="D35" s="32"/>
      <c r="E35" s="28"/>
      <c r="F35" s="27"/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1">
        <f>SUM(Staffcosts[[#This Row],[Apr 21 to Mar 22]:[Apr 25 to Mar 26]])</f>
        <v>0</v>
      </c>
    </row>
    <row r="36" spans="1:12">
      <c r="A36" s="25"/>
      <c r="B36" s="26"/>
      <c r="C36" s="32"/>
      <c r="D36" s="32"/>
      <c r="E36" s="28"/>
      <c r="F36" s="27"/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1">
        <f>SUM(Staffcosts[[#This Row],[Apr 21 to Mar 22]:[Apr 25 to Mar 26]])</f>
        <v>0</v>
      </c>
    </row>
    <row r="37" spans="1:12">
      <c r="A37" s="25"/>
      <c r="B37" s="26"/>
      <c r="C37" s="32"/>
      <c r="D37" s="32"/>
      <c r="E37" s="28"/>
      <c r="F37" s="27"/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1">
        <f>SUM(Staffcosts[[#This Row],[Apr 21 to Mar 22]:[Apr 25 to Mar 26]])</f>
        <v>0</v>
      </c>
    </row>
    <row r="38" spans="1:12">
      <c r="A38" s="25"/>
      <c r="B38" s="26"/>
      <c r="C38" s="32"/>
      <c r="D38" s="32"/>
      <c r="E38" s="28"/>
      <c r="F38" s="27"/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1">
        <f>SUM(Staffcosts[[#This Row],[Apr 21 to Mar 22]:[Apr 25 to Mar 26]])</f>
        <v>0</v>
      </c>
    </row>
    <row r="39" spans="1:12">
      <c r="A39" s="25"/>
      <c r="B39" s="26"/>
      <c r="C39" s="32"/>
      <c r="D39" s="32"/>
      <c r="E39" s="28"/>
      <c r="F39" s="27"/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1">
        <f>SUM(Staffcosts[[#This Row],[Apr 21 to Mar 22]:[Apr 25 to Mar 26]])</f>
        <v>0</v>
      </c>
    </row>
    <row r="40" spans="1:12">
      <c r="A40" s="25"/>
      <c r="B40" s="26"/>
      <c r="C40" s="32"/>
      <c r="D40" s="32"/>
      <c r="E40" s="28"/>
      <c r="F40" s="27"/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1">
        <f>SUM(Staffcosts[[#This Row],[Apr 21 to Mar 22]:[Apr 25 to Mar 26]])</f>
        <v>0</v>
      </c>
    </row>
    <row r="41" spans="1:12">
      <c r="A41" s="25"/>
      <c r="B41" s="26"/>
      <c r="C41" s="32"/>
      <c r="D41" s="32"/>
      <c r="E41" s="28"/>
      <c r="F41" s="27"/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1">
        <f>SUM(Staffcosts[[#This Row],[Apr 21 to Mar 22]:[Apr 25 to Mar 26]])</f>
        <v>0</v>
      </c>
    </row>
    <row r="42" spans="1:12">
      <c r="A42" s="25"/>
      <c r="B42" s="26"/>
      <c r="C42" s="32"/>
      <c r="D42" s="32"/>
      <c r="E42" s="28"/>
      <c r="F42" s="27"/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1">
        <f>SUM(Staffcosts[[#This Row],[Apr 21 to Mar 22]:[Apr 25 to Mar 26]])</f>
        <v>0</v>
      </c>
    </row>
    <row r="43" spans="1:12">
      <c r="A43" s="25"/>
      <c r="B43" s="26"/>
      <c r="C43" s="32"/>
      <c r="D43" s="32"/>
      <c r="E43" s="28"/>
      <c r="F43" s="27"/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1">
        <f>SUM(Staffcosts[[#This Row],[Apr 21 to Mar 22]:[Apr 25 to Mar 26]])</f>
        <v>0</v>
      </c>
    </row>
    <row r="44" spans="1:12">
      <c r="A44" s="25"/>
      <c r="B44" s="26"/>
      <c r="C44" s="32"/>
      <c r="D44" s="32"/>
      <c r="E44" s="28"/>
      <c r="F44" s="27"/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1">
        <f>SUM(Staffcosts[[#This Row],[Apr 21 to Mar 22]:[Apr 25 to Mar 26]])</f>
        <v>0</v>
      </c>
    </row>
    <row r="45" spans="1:12">
      <c r="A45" s="25"/>
      <c r="B45" s="26"/>
      <c r="C45" s="32"/>
      <c r="D45" s="32"/>
      <c r="E45" s="28"/>
      <c r="F45" s="27"/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1">
        <f>SUM(Staffcosts[[#This Row],[Apr 21 to Mar 22]:[Apr 25 to Mar 26]])</f>
        <v>0</v>
      </c>
    </row>
    <row r="46" spans="1:12">
      <c r="A46" s="25"/>
      <c r="B46" s="26"/>
      <c r="C46" s="32"/>
      <c r="D46" s="32"/>
      <c r="E46" s="28"/>
      <c r="F46" s="27"/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1">
        <f>SUM(Staffcosts[[#This Row],[Apr 21 to Mar 22]:[Apr 25 to Mar 26]])</f>
        <v>0</v>
      </c>
    </row>
    <row r="47" spans="1:12">
      <c r="A47" s="25"/>
      <c r="B47" s="26"/>
      <c r="C47" s="32"/>
      <c r="D47" s="32"/>
      <c r="E47" s="28"/>
      <c r="F47" s="27"/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1">
        <f>SUM(Staffcosts[[#This Row],[Apr 21 to Mar 22]:[Apr 25 to Mar 26]])</f>
        <v>0</v>
      </c>
    </row>
    <row r="48" spans="1:12">
      <c r="A48" s="25"/>
      <c r="B48" s="26"/>
      <c r="C48" s="32"/>
      <c r="D48" s="32"/>
      <c r="E48" s="28"/>
      <c r="F48" s="27"/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1">
        <f>SUM(Staffcosts[[#This Row],[Apr 21 to Mar 22]:[Apr 25 to Mar 26]])</f>
        <v>0</v>
      </c>
    </row>
    <row r="49" spans="1:12">
      <c r="A49" s="25"/>
      <c r="B49" s="26"/>
      <c r="C49" s="32"/>
      <c r="D49" s="32"/>
      <c r="E49" s="28"/>
      <c r="F49" s="27"/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1">
        <f>SUM(Staffcosts[[#This Row],[Apr 21 to Mar 22]:[Apr 25 to Mar 26]])</f>
        <v>0</v>
      </c>
    </row>
    <row r="50" spans="1:12">
      <c r="A50" s="25"/>
      <c r="B50" s="26"/>
      <c r="C50" s="32"/>
      <c r="D50" s="32"/>
      <c r="E50" s="28"/>
      <c r="F50" s="27"/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1">
        <f>SUM(Staffcosts[[#This Row],[Apr 21 to Mar 22]:[Apr 25 to Mar 26]])</f>
        <v>0</v>
      </c>
    </row>
    <row r="51" spans="1:12">
      <c r="A51" s="25"/>
      <c r="B51" s="26"/>
      <c r="C51" s="32"/>
      <c r="D51" s="32"/>
      <c r="E51" s="28"/>
      <c r="F51" s="27"/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1">
        <f>SUM(Staffcosts[[#This Row],[Apr 21 to Mar 22]:[Apr 25 to Mar 26]])</f>
        <v>0</v>
      </c>
    </row>
    <row r="53" spans="1:12">
      <c r="A53" s="4" t="s">
        <v>84</v>
      </c>
      <c r="G53" s="5">
        <f>ROUND(SUM(Staffcosts[Apr 21 to Mar 22]),0)</f>
        <v>0</v>
      </c>
      <c r="H53" s="5">
        <f>ROUND(SUM(Staffcosts[Apr 22 to Mar 23]),0)</f>
        <v>0</v>
      </c>
      <c r="I53" s="5">
        <f>ROUND(SUM(Staffcosts[Apr 23 to Mar 24]),0)</f>
        <v>0</v>
      </c>
      <c r="J53" s="5">
        <f>ROUND(SUM(Staffcosts[Apr 24 to Mar 25]),0)</f>
        <v>2000</v>
      </c>
      <c r="K53" s="5">
        <f>ROUND(SUM(Staffcosts[Apr 25 to Mar 26]),0)</f>
        <v>0</v>
      </c>
      <c r="L53" s="5">
        <f>ROUND(SUM(Staffcosts[Total on project]),0)</f>
        <v>2000</v>
      </c>
    </row>
    <row r="55" spans="1:12">
      <c r="A55" s="4" t="s">
        <v>85</v>
      </c>
      <c r="G55" s="5">
        <f>ROUND(G53*0.3,0)</f>
        <v>0</v>
      </c>
      <c r="H55" s="5">
        <f t="shared" ref="H55:L55" si="0">ROUND(H53*0.3,0)</f>
        <v>0</v>
      </c>
      <c r="I55" s="5">
        <f t="shared" si="0"/>
        <v>0</v>
      </c>
      <c r="J55" s="5">
        <f t="shared" si="0"/>
        <v>600</v>
      </c>
      <c r="K55" s="5">
        <f t="shared" si="0"/>
        <v>0</v>
      </c>
      <c r="L55" s="5">
        <f t="shared" si="0"/>
        <v>600</v>
      </c>
    </row>
    <row r="57" spans="1:12">
      <c r="A57" s="4" t="s">
        <v>86</v>
      </c>
      <c r="G57" s="5">
        <f>ROUND(G53+G55,0)</f>
        <v>0</v>
      </c>
      <c r="H57" s="5">
        <f t="shared" ref="H57:L57" si="1">ROUND(H53+H55,0)</f>
        <v>0</v>
      </c>
      <c r="I57" s="5">
        <f t="shared" si="1"/>
        <v>0</v>
      </c>
      <c r="J57" s="5">
        <f t="shared" si="1"/>
        <v>2600</v>
      </c>
      <c r="K57" s="5">
        <f t="shared" si="1"/>
        <v>0</v>
      </c>
      <c r="L57" s="5">
        <f t="shared" si="1"/>
        <v>2600</v>
      </c>
    </row>
    <row r="60" spans="1:12" hidden="1">
      <c r="A60" s="51" t="s">
        <v>87</v>
      </c>
      <c r="G60" s="50">
        <f>SUBTOTAL(9,Staffcosts[Apr 21 to Mar 22])</f>
        <v>0</v>
      </c>
      <c r="H60" s="50">
        <f>SUBTOTAL(9,Staffcosts[Apr 22 to Mar 23])</f>
        <v>0</v>
      </c>
      <c r="I60" s="50">
        <f>SUBTOTAL(9,Staffcosts[Apr 23 to Mar 24])</f>
        <v>0</v>
      </c>
      <c r="J60" s="50">
        <f>SUBTOTAL(9,Staffcosts[Apr 24 to Mar 25])</f>
        <v>2000</v>
      </c>
      <c r="K60" s="50">
        <f>SUBTOTAL(9,Staffcosts[Apr 25 to Mar 26])</f>
        <v>0</v>
      </c>
      <c r="L60" s="50">
        <f>SUBTOTAL(9,Staffcosts[Total on project])</f>
        <v>2000</v>
      </c>
    </row>
    <row r="61" spans="1:12" hidden="1">
      <c r="G61"/>
      <c r="H61"/>
      <c r="I61"/>
      <c r="J61"/>
      <c r="K61"/>
    </row>
    <row r="62" spans="1:12" hidden="1">
      <c r="A62" s="51" t="s">
        <v>88</v>
      </c>
      <c r="G62" s="50">
        <f>G60*0.3</f>
        <v>0</v>
      </c>
      <c r="H62" s="50">
        <f t="shared" ref="H62:L62" si="2">H60*0.3</f>
        <v>0</v>
      </c>
      <c r="I62" s="50">
        <f t="shared" si="2"/>
        <v>0</v>
      </c>
      <c r="J62" s="50">
        <f t="shared" si="2"/>
        <v>600</v>
      </c>
      <c r="K62" s="50">
        <f t="shared" si="2"/>
        <v>0</v>
      </c>
      <c r="L62" s="50">
        <f t="shared" si="2"/>
        <v>600</v>
      </c>
    </row>
    <row r="63" spans="1:12" hidden="1">
      <c r="G63"/>
      <c r="H63"/>
      <c r="I63"/>
      <c r="J63"/>
      <c r="K63"/>
    </row>
    <row r="64" spans="1:12" hidden="1">
      <c r="A64" s="51" t="s">
        <v>71</v>
      </c>
      <c r="G64" s="50">
        <f>G60+G62</f>
        <v>0</v>
      </c>
      <c r="H64" s="50">
        <f t="shared" ref="H64:L64" si="3">H60+H62</f>
        <v>0</v>
      </c>
      <c r="I64" s="50">
        <f t="shared" si="3"/>
        <v>0</v>
      </c>
      <c r="J64" s="50">
        <f t="shared" si="3"/>
        <v>2600</v>
      </c>
      <c r="K64" s="50">
        <f t="shared" si="3"/>
        <v>0</v>
      </c>
      <c r="L64" s="50">
        <f t="shared" si="3"/>
        <v>2600</v>
      </c>
    </row>
  </sheetData>
  <sheetProtection algorithmName="SHA-512" hashValue="J6SzPtMYEgjkLc7LV/25FL8cyQKzHcSpqneX5BcituKgeHsvM+YQ8X6YiD74d1EW+1MGYWM9EINleJBHYzaG/Q==" saltValue="kgOZbyqXs/EmqNALjLWrPA==" spinCount="100000" sheet="1" objects="1" scenarios="1"/>
  <mergeCells count="1">
    <mergeCell ref="A2:F2"/>
  </mergeCells>
  <dataValidations count="2">
    <dataValidation type="whole" operator="lessThan" allowBlank="1" showInputMessage="1" showErrorMessage="1" sqref="F5:F51" xr:uid="{2B84BF16-9EAF-46FD-873D-3AD567CC4B5B}">
      <formula1>25</formula1>
    </dataValidation>
    <dataValidation type="date" operator="greaterThan" allowBlank="1" showInputMessage="1" showErrorMessage="1" sqref="E5:E51" xr:uid="{09552A80-173D-48A1-BF91-1F7405AE42E3}">
      <formula1>45382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42E7EE-FB23-4144-BDC8-58AD20F11B22}">
          <x14:formula1>
            <xm:f>'Institution &amp; Organisations'!$D$7:$D$18</xm:f>
          </x14:formula1>
          <xm:sqref>D5:D51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7B1E-6CCA-4673-ADD1-BF272A6749A1}">
  <dimension ref="A2:L61"/>
  <sheetViews>
    <sheetView zoomScale="85" zoomScaleNormal="85" workbookViewId="0">
      <selection activeCell="U33" sqref="U33"/>
    </sheetView>
  </sheetViews>
  <sheetFormatPr defaultRowHeight="15"/>
  <cols>
    <col min="1" max="1" width="25.7109375" bestFit="1" customWidth="1"/>
    <col min="2" max="2" width="42.7109375" customWidth="1"/>
    <col min="3" max="5" width="16.85546875" hidden="1" customWidth="1"/>
    <col min="6" max="7" width="16.85546875" customWidth="1"/>
    <col min="8" max="8" width="16.28515625" customWidth="1"/>
    <col min="9" max="9" width="4.28515625" customWidth="1"/>
    <col min="11" max="11" width="25.7109375" bestFit="1" customWidth="1"/>
  </cols>
  <sheetData>
    <row r="2" spans="1:12">
      <c r="A2" s="165" t="s">
        <v>89</v>
      </c>
      <c r="B2" s="165"/>
      <c r="C2" s="55" t="s">
        <v>68</v>
      </c>
      <c r="D2" s="55" t="s">
        <v>68</v>
      </c>
      <c r="E2" s="55" t="s">
        <v>68</v>
      </c>
      <c r="F2" s="55" t="s">
        <v>69</v>
      </c>
      <c r="G2" s="55" t="s">
        <v>70</v>
      </c>
      <c r="H2" s="55" t="s">
        <v>71</v>
      </c>
      <c r="J2" s="20" t="s">
        <v>90</v>
      </c>
    </row>
    <row r="3" spans="1:12">
      <c r="J3" s="39" t="s">
        <v>91</v>
      </c>
    </row>
    <row r="4" spans="1:12">
      <c r="A4" s="7" t="s">
        <v>92</v>
      </c>
      <c r="B4" s="2" t="s">
        <v>75</v>
      </c>
      <c r="C4" s="2" t="s">
        <v>78</v>
      </c>
      <c r="D4" s="2" t="s">
        <v>79</v>
      </c>
      <c r="E4" s="92" t="s">
        <v>80</v>
      </c>
      <c r="F4" s="92" t="s">
        <v>81</v>
      </c>
      <c r="G4" s="92" t="s">
        <v>82</v>
      </c>
      <c r="H4" s="3" t="s">
        <v>83</v>
      </c>
    </row>
    <row r="5" spans="1:12">
      <c r="A5" s="33"/>
      <c r="B5" s="27"/>
      <c r="C5" s="34">
        <v>0</v>
      </c>
      <c r="D5" s="34">
        <v>0</v>
      </c>
      <c r="E5" s="34">
        <v>0</v>
      </c>
      <c r="F5" s="34">
        <v>200</v>
      </c>
      <c r="G5" s="34">
        <v>0</v>
      </c>
      <c r="H5" s="19">
        <f>SUM(Table4[[#This Row],[Apr 21 to Mar 22]:[Apr 25 to Mar 26]])</f>
        <v>200</v>
      </c>
    </row>
    <row r="6" spans="1:12">
      <c r="A6" s="33"/>
      <c r="B6" s="27"/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19">
        <f>SUM(Table4[[#This Row],[Apr 21 to Mar 22]:[Apr 25 to Mar 26]])</f>
        <v>0</v>
      </c>
    </row>
    <row r="7" spans="1:12">
      <c r="A7" s="33"/>
      <c r="B7" s="27"/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19">
        <f>SUM(Table4[[#This Row],[Apr 21 to Mar 22]:[Apr 25 to Mar 26]])</f>
        <v>0</v>
      </c>
    </row>
    <row r="8" spans="1:12">
      <c r="A8" s="33"/>
      <c r="B8" s="27"/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19">
        <f>SUM(Table4[[#This Row],[Apr 21 to Mar 22]:[Apr 25 to Mar 26]])</f>
        <v>0</v>
      </c>
      <c r="K8" s="165" t="s">
        <v>93</v>
      </c>
      <c r="L8" s="165"/>
    </row>
    <row r="9" spans="1:12">
      <c r="A9" s="33"/>
      <c r="B9" s="27"/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19">
        <f>SUM(Table4[[#This Row],[Apr 21 to Mar 22]:[Apr 25 to Mar 26]])</f>
        <v>0</v>
      </c>
      <c r="K9" s="41" t="str">
        <f>'Hidden data'!C3</f>
        <v>Consultancy</v>
      </c>
      <c r="L9" s="42">
        <f>SUMIF(Table4[Category],K9,Table4[Total on project])</f>
        <v>0</v>
      </c>
    </row>
    <row r="10" spans="1:12">
      <c r="A10" s="33"/>
      <c r="B10" s="27"/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19">
        <f>SUM(Table4[[#This Row],[Apr 21 to Mar 22]:[Apr 25 to Mar 26]])</f>
        <v>0</v>
      </c>
      <c r="K10" s="41" t="str">
        <f>'Hidden data'!C4</f>
        <v>Consumables</v>
      </c>
      <c r="L10" s="42">
        <f>SUMIF(Table4[Category],K10,Table4[Total on project])</f>
        <v>0</v>
      </c>
    </row>
    <row r="11" spans="1:12">
      <c r="A11" s="33"/>
      <c r="B11" s="27"/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19">
        <f>SUM(Table4[[#This Row],[Apr 21 to Mar 22]:[Apr 25 to Mar 26]])</f>
        <v>0</v>
      </c>
      <c r="K11" s="41" t="str">
        <f>'Hidden data'!C5</f>
        <v>Dissemination Activities</v>
      </c>
      <c r="L11" s="42">
        <f>SUMIF(Table4[Category],K11,Table4[Total on project])</f>
        <v>0</v>
      </c>
    </row>
    <row r="12" spans="1:12">
      <c r="A12" s="33"/>
      <c r="B12" s="27"/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19">
        <f>SUM(Table4[[#This Row],[Apr 21 to Mar 22]:[Apr 25 to Mar 26]])</f>
        <v>0</v>
      </c>
      <c r="K12" s="41" t="str">
        <f>'Hidden data'!C6</f>
        <v>Equipment</v>
      </c>
      <c r="L12" s="42">
        <f>SUMIF(Table4[Category],K12,Table4[Total on project])</f>
        <v>0</v>
      </c>
    </row>
    <row r="13" spans="1:12">
      <c r="A13" s="33"/>
      <c r="B13" s="27"/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19">
        <f>SUM(Table4[[#This Row],[Apr 21 to Mar 22]:[Apr 25 to Mar 26]])</f>
        <v>0</v>
      </c>
      <c r="K13" s="41" t="str">
        <f>'Hidden data'!C7</f>
        <v>Patient &amp; Public Involvement</v>
      </c>
      <c r="L13" s="42">
        <f>SUMIF(Table4[Category],K13,Table4[Total on project])</f>
        <v>0</v>
      </c>
    </row>
    <row r="14" spans="1:12">
      <c r="A14" s="33"/>
      <c r="B14" s="27"/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19">
        <f>SUM(Table4[[#This Row],[Apr 21 to Mar 22]:[Apr 25 to Mar 26]])</f>
        <v>0</v>
      </c>
      <c r="K14" s="41" t="str">
        <f>'Hidden data'!C8</f>
        <v>Recruitment Costs</v>
      </c>
      <c r="L14" s="42">
        <f>SUMIF(Table4[Category],K14,Table4[Total on project])</f>
        <v>0</v>
      </c>
    </row>
    <row r="15" spans="1:12">
      <c r="A15" s="33"/>
      <c r="B15" s="27"/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19">
        <f>SUM(Table4[[#This Row],[Apr 21 to Mar 22]:[Apr 25 to Mar 26]])</f>
        <v>0</v>
      </c>
      <c r="K15" s="41" t="str">
        <f>'Hidden data'!C9</f>
        <v>Travel &amp; Subsistence</v>
      </c>
      <c r="L15" s="42">
        <f>SUMIF(Table4[Category],K15,Table4[Total on project])</f>
        <v>0</v>
      </c>
    </row>
    <row r="16" spans="1:12">
      <c r="A16" s="33"/>
      <c r="B16" s="27"/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19">
        <f>SUM(Table4[[#This Row],[Apr 21 to Mar 22]:[Apr 25 to Mar 26]])</f>
        <v>0</v>
      </c>
      <c r="K16" s="41" t="str">
        <f>'Hidden data'!C10</f>
        <v>Database costs</v>
      </c>
      <c r="L16" s="42">
        <f>SUMIF(Table4[Category],K16,Table4[Total on project])</f>
        <v>0</v>
      </c>
    </row>
    <row r="17" spans="1:12">
      <c r="A17" s="33"/>
      <c r="B17" s="27"/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19">
        <f>SUM(Table4[[#This Row],[Apr 21 to Mar 22]:[Apr 25 to Mar 26]])</f>
        <v>0</v>
      </c>
      <c r="K17" s="41" t="str">
        <f>'Hidden data'!C11</f>
        <v>Other</v>
      </c>
      <c r="L17" s="42">
        <f>SUMIF(Table4[Category],K17,Table4[Total on project])</f>
        <v>0</v>
      </c>
    </row>
    <row r="18" spans="1:12">
      <c r="A18" s="33"/>
      <c r="B18" s="27"/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19">
        <f>SUM(Table4[[#This Row],[Apr 21 to Mar 22]:[Apr 25 to Mar 26]])</f>
        <v>0</v>
      </c>
    </row>
    <row r="19" spans="1:12">
      <c r="A19" s="33"/>
      <c r="B19" s="27"/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19">
        <f>SUM(Table4[[#This Row],[Apr 21 to Mar 22]:[Apr 25 to Mar 26]])</f>
        <v>0</v>
      </c>
      <c r="K19" s="4" t="s">
        <v>71</v>
      </c>
      <c r="L19" s="5">
        <f>SUM(L9:L17)</f>
        <v>0</v>
      </c>
    </row>
    <row r="20" spans="1:12">
      <c r="A20" s="33"/>
      <c r="B20" s="27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19">
        <f>SUM(Table4[[#This Row],[Apr 21 to Mar 22]:[Apr 25 to Mar 26]])</f>
        <v>0</v>
      </c>
    </row>
    <row r="21" spans="1:12">
      <c r="A21" s="33"/>
      <c r="B21" s="27"/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19">
        <f>SUM(Table4[[#This Row],[Apr 21 to Mar 22]:[Apr 25 to Mar 26]])</f>
        <v>0</v>
      </c>
    </row>
    <row r="22" spans="1:12">
      <c r="A22" s="33"/>
      <c r="B22" s="27"/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19">
        <f>SUM(Table4[[#This Row],[Apr 21 to Mar 22]:[Apr 25 to Mar 26]])</f>
        <v>0</v>
      </c>
    </row>
    <row r="23" spans="1:12">
      <c r="A23" s="33"/>
      <c r="B23" s="27"/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19">
        <f>SUM(Table4[[#This Row],[Apr 21 to Mar 22]:[Apr 25 to Mar 26]])</f>
        <v>0</v>
      </c>
    </row>
    <row r="24" spans="1:12">
      <c r="A24" s="33"/>
      <c r="B24" s="27"/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19">
        <f>SUM(Table4[[#This Row],[Apr 21 to Mar 22]:[Apr 25 to Mar 26]])</f>
        <v>0</v>
      </c>
    </row>
    <row r="25" spans="1:12">
      <c r="A25" s="33"/>
      <c r="B25" s="27"/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19">
        <f>SUM(Table4[[#This Row],[Apr 21 to Mar 22]:[Apr 25 to Mar 26]])</f>
        <v>0</v>
      </c>
    </row>
    <row r="26" spans="1:12">
      <c r="A26" s="33"/>
      <c r="B26" s="27"/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19">
        <f>SUM(Table4[[#This Row],[Apr 21 to Mar 22]:[Apr 25 to Mar 26]])</f>
        <v>0</v>
      </c>
    </row>
    <row r="27" spans="1:12">
      <c r="A27" s="33"/>
      <c r="B27" s="27"/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19">
        <f>SUM(Table4[[#This Row],[Apr 21 to Mar 22]:[Apr 25 to Mar 26]])</f>
        <v>0</v>
      </c>
    </row>
    <row r="28" spans="1:12">
      <c r="A28" s="33"/>
      <c r="B28" s="27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19">
        <f>SUM(Table4[[#This Row],[Apr 21 to Mar 22]:[Apr 25 to Mar 26]])</f>
        <v>0</v>
      </c>
    </row>
    <row r="29" spans="1:12">
      <c r="A29" s="33"/>
      <c r="B29" s="27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19">
        <f>SUM(Table4[[#This Row],[Apr 21 to Mar 22]:[Apr 25 to Mar 26]])</f>
        <v>0</v>
      </c>
    </row>
    <row r="30" spans="1:12">
      <c r="A30" s="33"/>
      <c r="B30" s="27"/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19">
        <f>SUM(Table4[[#This Row],[Apr 21 to Mar 22]:[Apr 25 to Mar 26]])</f>
        <v>0</v>
      </c>
    </row>
    <row r="31" spans="1:12">
      <c r="A31" s="33"/>
      <c r="B31" s="27"/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19">
        <f>SUM(Table4[[#This Row],[Apr 21 to Mar 22]:[Apr 25 to Mar 26]])</f>
        <v>0</v>
      </c>
    </row>
    <row r="32" spans="1:12">
      <c r="A32" s="33"/>
      <c r="B32" s="27"/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19">
        <f>SUM(Table4[[#This Row],[Apr 21 to Mar 22]:[Apr 25 to Mar 26]])</f>
        <v>0</v>
      </c>
    </row>
    <row r="33" spans="1:8">
      <c r="A33" s="33"/>
      <c r="B33" s="27"/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19">
        <f>SUM(Table4[[#This Row],[Apr 21 to Mar 22]:[Apr 25 to Mar 26]])</f>
        <v>0</v>
      </c>
    </row>
    <row r="34" spans="1:8">
      <c r="A34" s="33"/>
      <c r="B34" s="27"/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19">
        <f>SUM(Table4[[#This Row],[Apr 21 to Mar 22]:[Apr 25 to Mar 26]])</f>
        <v>0</v>
      </c>
    </row>
    <row r="35" spans="1:8">
      <c r="A35" s="33"/>
      <c r="B35" s="27"/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19">
        <f>SUM(Table4[[#This Row],[Apr 21 to Mar 22]:[Apr 25 to Mar 26]])</f>
        <v>0</v>
      </c>
    </row>
    <row r="36" spans="1:8">
      <c r="A36" s="33"/>
      <c r="B36" s="27"/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19">
        <f>SUM(Table4[[#This Row],[Apr 21 to Mar 22]:[Apr 25 to Mar 26]])</f>
        <v>0</v>
      </c>
    </row>
    <row r="37" spans="1:8">
      <c r="A37" s="33"/>
      <c r="B37" s="27"/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19">
        <f>SUM(Table4[[#This Row],[Apr 21 to Mar 22]:[Apr 25 to Mar 26]])</f>
        <v>0</v>
      </c>
    </row>
    <row r="38" spans="1:8">
      <c r="A38" s="33"/>
      <c r="B38" s="27"/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19">
        <f>SUM(Table4[[#This Row],[Apr 21 to Mar 22]:[Apr 25 to Mar 26]])</f>
        <v>0</v>
      </c>
    </row>
    <row r="39" spans="1:8">
      <c r="A39" s="33"/>
      <c r="B39" s="27"/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19">
        <f>SUM(Table4[[#This Row],[Apr 21 to Mar 22]:[Apr 25 to Mar 26]])</f>
        <v>0</v>
      </c>
    </row>
    <row r="40" spans="1:8">
      <c r="A40" s="33"/>
      <c r="B40" s="27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19">
        <f>SUM(Table4[[#This Row],[Apr 21 to Mar 22]:[Apr 25 to Mar 26]])</f>
        <v>0</v>
      </c>
    </row>
    <row r="41" spans="1:8">
      <c r="A41" s="33"/>
      <c r="B41" s="27"/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19">
        <f>SUM(Table4[[#This Row],[Apr 21 to Mar 22]:[Apr 25 to Mar 26]])</f>
        <v>0</v>
      </c>
    </row>
    <row r="42" spans="1:8">
      <c r="A42" s="33"/>
      <c r="B42" s="27"/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19">
        <f>SUM(Table4[[#This Row],[Apr 21 to Mar 22]:[Apr 25 to Mar 26]])</f>
        <v>0</v>
      </c>
    </row>
    <row r="43" spans="1:8">
      <c r="A43" s="33"/>
      <c r="B43" s="27"/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19">
        <f>SUM(Table4[[#This Row],[Apr 21 to Mar 22]:[Apr 25 to Mar 26]])</f>
        <v>0</v>
      </c>
    </row>
    <row r="44" spans="1:8">
      <c r="A44" s="33"/>
      <c r="B44" s="27"/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19">
        <f>SUM(Table4[[#This Row],[Apr 21 to Mar 22]:[Apr 25 to Mar 26]])</f>
        <v>0</v>
      </c>
    </row>
    <row r="45" spans="1:8">
      <c r="A45" s="33"/>
      <c r="B45" s="27"/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19">
        <f>SUM(Table4[[#This Row],[Apr 21 to Mar 22]:[Apr 25 to Mar 26]])</f>
        <v>0</v>
      </c>
    </row>
    <row r="46" spans="1:8">
      <c r="A46" s="33"/>
      <c r="B46" s="27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19">
        <f>SUM(Table4[[#This Row],[Apr 21 to Mar 22]:[Apr 25 to Mar 26]])</f>
        <v>0</v>
      </c>
    </row>
    <row r="47" spans="1:8">
      <c r="A47" s="33"/>
      <c r="B47" s="27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19">
        <f>SUM(Table4[[#This Row],[Apr 21 to Mar 22]:[Apr 25 to Mar 26]])</f>
        <v>0</v>
      </c>
    </row>
    <row r="48" spans="1:8">
      <c r="A48" s="33"/>
      <c r="B48" s="27"/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19">
        <f>SUM(Table4[[#This Row],[Apr 21 to Mar 22]:[Apr 25 to Mar 26]])</f>
        <v>0</v>
      </c>
    </row>
    <row r="49" spans="1:8">
      <c r="A49" s="33"/>
      <c r="B49" s="27"/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19">
        <f>SUM(Table4[[#This Row],[Apr 21 to Mar 22]:[Apr 25 to Mar 26]])</f>
        <v>0</v>
      </c>
    </row>
    <row r="50" spans="1:8">
      <c r="A50" s="33"/>
      <c r="B50" s="27"/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19">
        <f>SUM(Table4[[#This Row],[Apr 21 to Mar 22]:[Apr 25 to Mar 26]])</f>
        <v>0</v>
      </c>
    </row>
    <row r="51" spans="1:8">
      <c r="A51" s="33"/>
      <c r="B51" s="27"/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19">
        <f>SUM(Table4[[#This Row],[Apr 21 to Mar 22]:[Apr 25 to Mar 26]])</f>
        <v>0</v>
      </c>
    </row>
    <row r="52" spans="1:8">
      <c r="C52" s="8"/>
      <c r="D52" s="8"/>
      <c r="E52" s="8"/>
      <c r="F52" s="8"/>
      <c r="G52" s="8"/>
      <c r="H52" s="8"/>
    </row>
    <row r="53" spans="1:8">
      <c r="A53" s="4" t="s">
        <v>94</v>
      </c>
      <c r="C53" s="5">
        <f>ROUND(SUM(Table4[Apr 21 to Mar 22]),0)</f>
        <v>0</v>
      </c>
      <c r="D53" s="5">
        <f>ROUND(SUM(Table4[Apr 22 to Mar 23]),0)</f>
        <v>0</v>
      </c>
      <c r="E53" s="5">
        <f>ROUND(SUM(Table4[Apr 23 to Mar 24]),0)</f>
        <v>0</v>
      </c>
      <c r="F53" s="5">
        <f>ROUND(SUM(Table4[Apr 24 to Mar 25]),0)</f>
        <v>200</v>
      </c>
      <c r="G53" s="5">
        <f>ROUND(SUM(Table4[Apr 25 to Mar 26]),0)</f>
        <v>0</v>
      </c>
      <c r="H53" s="5">
        <f>ROUND(SUM(Table4[Total on project]),0)</f>
        <v>200</v>
      </c>
    </row>
    <row r="55" spans="1:8">
      <c r="A55" s="4" t="str">
        <f>'Salaries '!A57</f>
        <v>Total Staff Costs:</v>
      </c>
      <c r="H55" s="5">
        <f>'Salaries '!L57</f>
        <v>2600</v>
      </c>
    </row>
    <row r="57" spans="1:8">
      <c r="A57" s="4" t="s">
        <v>95</v>
      </c>
      <c r="H57" s="5">
        <f>H53+H55</f>
        <v>2800</v>
      </c>
    </row>
    <row r="61" spans="1:8" hidden="1">
      <c r="A61" s="49" t="s">
        <v>96</v>
      </c>
      <c r="C61" s="52">
        <f>SUBTOTAL(9,Table4[Apr 21 to Mar 22])</f>
        <v>0</v>
      </c>
      <c r="D61" s="52">
        <f>SUBTOTAL(9,Table4[Apr 22 to Mar 23])</f>
        <v>0</v>
      </c>
      <c r="E61" s="52">
        <f>SUBTOTAL(9,Table4[Apr 23 to Mar 24])</f>
        <v>0</v>
      </c>
      <c r="F61" s="52">
        <f>SUBTOTAL(9,Table4[Apr 24 to Mar 25])</f>
        <v>200</v>
      </c>
      <c r="G61" s="52">
        <f>SUBTOTAL(9,Table4[Apr 25 to Mar 26])</f>
        <v>0</v>
      </c>
      <c r="H61" s="52">
        <f>SUBTOTAL(9,Table4[Total on project])</f>
        <v>200</v>
      </c>
    </row>
  </sheetData>
  <sheetProtection algorithmName="SHA-512" hashValue="epKycgiLiJaJOn9vlj5mMnGSpew2BEX47sUR/KMORjxaDWQHAqwDiglRELHpr9f2YuX9LJPpLjicanIKLRp/Mg==" saltValue="9RZix3Zva/FrfAXJRsiERw==" spinCount="100000" sheet="1" objects="1" scenarios="1"/>
  <mergeCells count="2">
    <mergeCell ref="A2:B2"/>
    <mergeCell ref="K8:L8"/>
  </mergeCells>
  <pageMargins left="0.7" right="0.7" top="0.75" bottom="0.75" header="0.3" footer="0.3"/>
  <pageSetup paperSize="9" orientation="portrait" verticalDpi="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15071F-47E7-4DB9-BDF5-FABAE2355D67}">
          <x14:formula1>
            <xm:f>'Institution &amp; Organisations'!$D$7:$D$18</xm:f>
          </x14:formula1>
          <xm:sqref>B5:B51</xm:sqref>
        </x14:dataValidation>
        <x14:dataValidation type="list" allowBlank="1" showInputMessage="1" showErrorMessage="1" xr:uid="{4A597AC8-662E-4E36-9F86-1025AAE95E9D}">
          <x14:formula1>
            <xm:f>'Hidden data'!$C$3:$C$11</xm:f>
          </x14:formula1>
          <xm:sqref>A5:A51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6E9D2-8CC5-421C-900E-F73D6F1EC19B}">
  <dimension ref="A1:C17"/>
  <sheetViews>
    <sheetView workbookViewId="0">
      <selection activeCell="A2" sqref="A2"/>
    </sheetView>
  </sheetViews>
  <sheetFormatPr defaultRowHeight="15"/>
  <sheetData>
    <row r="1" spans="1:3">
      <c r="A1" t="s">
        <v>97</v>
      </c>
    </row>
    <row r="3" spans="1:3">
      <c r="A3" t="s">
        <v>98</v>
      </c>
      <c r="C3" t="s">
        <v>99</v>
      </c>
    </row>
    <row r="4" spans="1:3">
      <c r="A4" t="s">
        <v>100</v>
      </c>
      <c r="C4" t="s">
        <v>101</v>
      </c>
    </row>
    <row r="5" spans="1:3">
      <c r="A5" t="s">
        <v>102</v>
      </c>
      <c r="C5" t="s">
        <v>103</v>
      </c>
    </row>
    <row r="6" spans="1:3">
      <c r="A6" t="s">
        <v>104</v>
      </c>
      <c r="C6" t="s">
        <v>105</v>
      </c>
    </row>
    <row r="7" spans="1:3">
      <c r="A7" t="s">
        <v>106</v>
      </c>
      <c r="C7" t="s">
        <v>107</v>
      </c>
    </row>
    <row r="8" spans="1:3">
      <c r="A8" t="s">
        <v>108</v>
      </c>
      <c r="C8" t="s">
        <v>109</v>
      </c>
    </row>
    <row r="9" spans="1:3">
      <c r="A9" t="s">
        <v>110</v>
      </c>
      <c r="C9" t="s">
        <v>111</v>
      </c>
    </row>
    <row r="10" spans="1:3">
      <c r="A10" t="s">
        <v>112</v>
      </c>
      <c r="C10" t="s">
        <v>113</v>
      </c>
    </row>
    <row r="11" spans="1:3">
      <c r="A11" t="s">
        <v>114</v>
      </c>
      <c r="C11" t="s">
        <v>115</v>
      </c>
    </row>
    <row r="12" spans="1:3">
      <c r="A12" s="40">
        <f>'Institution &amp; Organisations'!D16</f>
        <v>0</v>
      </c>
    </row>
    <row r="13" spans="1:3">
      <c r="A13" s="40">
        <f>'Institution &amp; Organisations'!D17</f>
        <v>0</v>
      </c>
    </row>
    <row r="14" spans="1:3">
      <c r="A14" s="40">
        <f>'Institution &amp; Organisations'!D18</f>
        <v>0</v>
      </c>
    </row>
    <row r="15" spans="1:3">
      <c r="A15" s="40">
        <f>'Institution &amp; Organisations'!D19</f>
        <v>0</v>
      </c>
    </row>
    <row r="16" spans="1:3">
      <c r="A16" s="40">
        <f>'Institution &amp; Organisations'!D20</f>
        <v>0</v>
      </c>
    </row>
    <row r="17" spans="1:1">
      <c r="A17" s="40">
        <f>'Institution &amp; Organisations'!D21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F8622B4F0A734A849D0703B762E393" ma:contentTypeVersion="20" ma:contentTypeDescription="Create a new document." ma:contentTypeScope="" ma:versionID="63b4fe91149b2636a80ae557d40f92b6">
  <xsd:schema xmlns:xsd="http://www.w3.org/2001/XMLSchema" xmlns:xs="http://www.w3.org/2001/XMLSchema" xmlns:p="http://schemas.microsoft.com/office/2006/metadata/properties" xmlns:ns2="cd9570d7-6d3c-408b-a3fc-485599f6110e" xmlns:ns3="7762cc32-f902-475d-a4cf-c397431ce64f" targetNamespace="http://schemas.microsoft.com/office/2006/metadata/properties" ma:root="true" ma:fieldsID="211ea1fedad7526b14814e4ad0442e3b" ns2:_="" ns3:_="">
    <xsd:import namespace="cd9570d7-6d3c-408b-a3fc-485599f6110e"/>
    <xsd:import namespace="7762cc32-f902-475d-a4cf-c397431ce64f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570d7-6d3c-408b-a3fc-485599f6110e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abd5989-7fff-46ea-aeef-f8575643eb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2cc32-f902-475d-a4cf-c397431ce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e3a78b1b-f3fa-4455-b855-78cc7c591b65}" ma:internalName="TaxCatchAll" ma:showField="CatchAllData" ma:web="7762cc32-f902-475d-a4cf-c397431ce6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cd9570d7-6d3c-408b-a3fc-485599f6110e" xsi:nil="true"/>
    <TaxCatchAll xmlns="7762cc32-f902-475d-a4cf-c397431ce64f" xsi:nil="true"/>
    <lcf76f155ced4ddcb4097134ff3c332f xmlns="cd9570d7-6d3c-408b-a3fc-485599f6110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D2322F-ECF0-4AFF-87B3-140975C73D9B}"/>
</file>

<file path=customXml/itemProps2.xml><?xml version="1.0" encoding="utf-8"?>
<ds:datastoreItem xmlns:ds="http://schemas.openxmlformats.org/officeDocument/2006/customXml" ds:itemID="{108666A5-8F88-4109-97D4-65F618C57D75}"/>
</file>

<file path=customXml/itemProps3.xml><?xml version="1.0" encoding="utf-8"?>
<ds:datastoreItem xmlns:ds="http://schemas.openxmlformats.org/officeDocument/2006/customXml" ds:itemID="{588B5AAD-AA95-4DEB-9973-28E8B31494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rsj50</dc:creator>
  <cp:keywords/>
  <dc:description/>
  <cp:lastModifiedBy>Stephanie Gallimore</cp:lastModifiedBy>
  <cp:revision/>
  <dcterms:created xsi:type="dcterms:W3CDTF">2015-06-05T18:17:20Z</dcterms:created>
  <dcterms:modified xsi:type="dcterms:W3CDTF">2024-07-02T15:58:33Z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0x010100A3F8622B4F0A734A849D0703B762E393</vt:lpwstr>
  </property>
  <property fmtid="{D5CDD505-2E9C-101B-9397-08002B2CF9AE}" pid="3" name="MediaServiceImageTags">
    <vt:lpwstr/>
  </property>
</Properties>
</file>